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E03C855C-B164-4A95-AA58-5C8CCEC3A011}" xr6:coauthVersionLast="36" xr6:coauthVersionMax="36" xr10:uidLastSave="{00000000-0000-0000-0000-000000000000}"/>
  <bookViews>
    <workbookView xWindow="1056" yWindow="48" windowWidth="14952" windowHeight="900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CL5" i="1" l="1"/>
  <c r="CK5" i="1"/>
  <c r="CL11" i="1" l="1"/>
  <c r="CL8" i="1"/>
  <c r="CL4" i="1" s="1"/>
  <c r="CK11" i="1"/>
  <c r="CK8" i="1"/>
  <c r="CK4" i="1"/>
  <c r="CM20" i="1"/>
  <c r="CM19" i="1"/>
  <c r="CM14" i="1"/>
  <c r="CM13" i="1"/>
  <c r="CM12" i="1"/>
  <c r="CM10" i="1"/>
  <c r="CM9" i="1"/>
  <c r="CM7" i="1"/>
  <c r="CM6" i="1"/>
  <c r="CM5" i="1"/>
  <c r="CM8" i="1" l="1"/>
  <c r="CM11" i="1"/>
  <c r="CM4" i="1"/>
  <c r="CH4" i="1"/>
  <c r="CI4" i="1"/>
  <c r="CI8" i="1"/>
  <c r="CH8" i="1"/>
  <c r="CE8" i="1"/>
  <c r="CI11" i="1"/>
  <c r="CH11" i="1"/>
  <c r="CE11" i="1"/>
  <c r="CC11" i="1"/>
  <c r="CB11" i="1"/>
  <c r="CD12" i="1"/>
  <c r="CD13" i="1"/>
  <c r="CF11" i="1"/>
  <c r="CG12" i="1"/>
  <c r="CG13" i="1"/>
  <c r="CJ12" i="1"/>
  <c r="CJ13" i="1"/>
  <c r="CJ20" i="1"/>
  <c r="CJ19" i="1"/>
  <c r="CJ14" i="1"/>
  <c r="CJ10" i="1"/>
  <c r="CJ9" i="1"/>
  <c r="CJ8" i="1"/>
  <c r="CJ6" i="1"/>
  <c r="CF7" i="1"/>
  <c r="CG7" i="1"/>
  <c r="CF6" i="1"/>
  <c r="CG6" i="1" s="1"/>
  <c r="CG20" i="1"/>
  <c r="CG19" i="1"/>
  <c r="CG14" i="1"/>
  <c r="CG10" i="1"/>
  <c r="CG9" i="1"/>
  <c r="CF8" i="1"/>
  <c r="CG8" i="1"/>
  <c r="CE7" i="1"/>
  <c r="CE6" i="1"/>
  <c r="BY5" i="1"/>
  <c r="BY4" i="1" s="1"/>
  <c r="CC8" i="1"/>
  <c r="CD8" i="1"/>
  <c r="CB8" i="1"/>
  <c r="BZ8" i="1"/>
  <c r="BZ4" i="1"/>
  <c r="BY8" i="1"/>
  <c r="CC5" i="1"/>
  <c r="CC4" i="1" s="1"/>
  <c r="BZ5" i="1"/>
  <c r="CB5" i="1"/>
  <c r="CB4" i="1" s="1"/>
  <c r="CD19" i="1"/>
  <c r="CD20" i="1"/>
  <c r="CD7" i="1"/>
  <c r="CD9" i="1"/>
  <c r="CD10" i="1"/>
  <c r="CD14" i="1"/>
  <c r="CD6" i="1"/>
  <c r="BY20" i="1"/>
  <c r="CA20" i="1" s="1"/>
  <c r="BV8" i="1"/>
  <c r="CA14" i="1"/>
  <c r="CA11" i="1"/>
  <c r="CA10" i="1"/>
  <c r="CA9" i="1"/>
  <c r="CA7" i="1"/>
  <c r="CA19" i="1"/>
  <c r="CA6" i="1"/>
  <c r="AB4" i="1"/>
  <c r="BL4" i="1"/>
  <c r="Z5" i="1"/>
  <c r="AA5" i="1"/>
  <c r="AB5" i="1" s="1"/>
  <c r="AC5" i="1"/>
  <c r="AD5" i="1"/>
  <c r="AF5" i="1"/>
  <c r="AG5" i="1"/>
  <c r="AI5" i="1"/>
  <c r="AK5" i="1" s="1"/>
  <c r="AJ5" i="1"/>
  <c r="AJ4" i="1" s="1"/>
  <c r="AL5" i="1"/>
  <c r="AM5" i="1"/>
  <c r="AN5" i="1" s="1"/>
  <c r="AO5" i="1"/>
  <c r="AP5" i="1"/>
  <c r="AR5" i="1"/>
  <c r="AS5" i="1"/>
  <c r="AT5" i="1" s="1"/>
  <c r="AU5" i="1"/>
  <c r="AU4" i="1" s="1"/>
  <c r="AV5" i="1"/>
  <c r="AX5" i="1"/>
  <c r="AX4" i="1"/>
  <c r="AY5" i="1"/>
  <c r="AY4" i="1" s="1"/>
  <c r="AZ4" i="1" s="1"/>
  <c r="AZ5" i="1"/>
  <c r="BJ5" i="1"/>
  <c r="BK5" i="1"/>
  <c r="BL5" i="1"/>
  <c r="BM5" i="1"/>
  <c r="BM4" i="1" s="1"/>
  <c r="BO4" i="1" s="1"/>
  <c r="BN5" i="1"/>
  <c r="BO5" i="1" s="1"/>
  <c r="BP5" i="1"/>
  <c r="BQ5" i="1"/>
  <c r="BS5" i="1"/>
  <c r="BS4" i="1"/>
  <c r="BT5" i="1"/>
  <c r="BV5" i="1"/>
  <c r="BV4" i="1"/>
  <c r="BW5" i="1"/>
  <c r="BW4" i="1" s="1"/>
  <c r="BX4" i="1" s="1"/>
  <c r="AB6" i="1"/>
  <c r="AE6" i="1"/>
  <c r="AH6" i="1"/>
  <c r="AK6" i="1"/>
  <c r="AN6" i="1"/>
  <c r="AQ6" i="1"/>
  <c r="AT6" i="1"/>
  <c r="AW6" i="1"/>
  <c r="AZ6" i="1"/>
  <c r="BL6" i="1"/>
  <c r="BO6" i="1"/>
  <c r="BR6" i="1"/>
  <c r="BU6" i="1"/>
  <c r="BX6" i="1"/>
  <c r="AB7" i="1"/>
  <c r="AE7" i="1"/>
  <c r="AH7" i="1"/>
  <c r="AK7" i="1"/>
  <c r="AN7" i="1"/>
  <c r="AQ7" i="1"/>
  <c r="AT7" i="1"/>
  <c r="AW7" i="1"/>
  <c r="AZ7" i="1"/>
  <c r="BL7" i="1"/>
  <c r="BO7" i="1"/>
  <c r="BR7" i="1"/>
  <c r="BU7" i="1"/>
  <c r="BX7" i="1"/>
  <c r="Z8" i="1"/>
  <c r="AA8" i="1"/>
  <c r="AB8" i="1" s="1"/>
  <c r="AC8" i="1"/>
  <c r="AC4" i="1" s="1"/>
  <c r="AD8" i="1"/>
  <c r="AE8" i="1" s="1"/>
  <c r="AF8" i="1"/>
  <c r="AF4" i="1" s="1"/>
  <c r="AG8" i="1"/>
  <c r="AH8" i="1" s="1"/>
  <c r="AI8" i="1"/>
  <c r="AJ8" i="1"/>
  <c r="AK8" i="1"/>
  <c r="AL8" i="1"/>
  <c r="AL4" i="1" s="1"/>
  <c r="AM8" i="1"/>
  <c r="AM4" i="1"/>
  <c r="AN4" i="1" s="1"/>
  <c r="AO8" i="1"/>
  <c r="AQ8" i="1" s="1"/>
  <c r="AP8" i="1"/>
  <c r="AP4" i="1"/>
  <c r="AR8" i="1"/>
  <c r="AT8" i="1" s="1"/>
  <c r="AS8" i="1"/>
  <c r="AU8" i="1"/>
  <c r="AV8" i="1"/>
  <c r="AW8" i="1"/>
  <c r="AZ8" i="1"/>
  <c r="BJ8" i="1"/>
  <c r="BK8" i="1"/>
  <c r="BL8" i="1" s="1"/>
  <c r="BM8" i="1"/>
  <c r="BN8" i="1"/>
  <c r="BO8" i="1" s="1"/>
  <c r="BN4" i="1"/>
  <c r="BP8" i="1"/>
  <c r="BP4" i="1" s="1"/>
  <c r="BQ8" i="1"/>
  <c r="BQ4" i="1" s="1"/>
  <c r="BR4" i="1" s="1"/>
  <c r="BS8" i="1"/>
  <c r="BU8" i="1"/>
  <c r="BT8" i="1"/>
  <c r="BT4" i="1"/>
  <c r="BU4" i="1" s="1"/>
  <c r="BW8" i="1"/>
  <c r="BX8" i="1" s="1"/>
  <c r="AB9" i="1"/>
  <c r="AE9" i="1"/>
  <c r="AH9" i="1"/>
  <c r="AK9" i="1"/>
  <c r="AN9" i="1"/>
  <c r="AQ9" i="1"/>
  <c r="AT9" i="1"/>
  <c r="AW9" i="1"/>
  <c r="AZ9" i="1"/>
  <c r="BL9" i="1"/>
  <c r="BO9" i="1"/>
  <c r="BR9" i="1"/>
  <c r="BU9" i="1"/>
  <c r="BX9" i="1"/>
  <c r="AB10" i="1"/>
  <c r="AE10" i="1"/>
  <c r="AH10" i="1"/>
  <c r="AK10" i="1"/>
  <c r="AN10" i="1"/>
  <c r="AQ10" i="1"/>
  <c r="AT10" i="1"/>
  <c r="AW10" i="1"/>
  <c r="AZ10" i="1"/>
  <c r="BL10" i="1"/>
  <c r="BO10" i="1"/>
  <c r="BR10" i="1"/>
  <c r="BU10" i="1"/>
  <c r="BX10" i="1"/>
  <c r="AB11" i="1"/>
  <c r="AE11" i="1"/>
  <c r="AH11" i="1"/>
  <c r="AK11" i="1"/>
  <c r="AN11" i="1"/>
  <c r="AQ11" i="1"/>
  <c r="AT11" i="1"/>
  <c r="AW11" i="1"/>
  <c r="AZ11" i="1"/>
  <c r="BL11" i="1"/>
  <c r="BO11" i="1"/>
  <c r="BR11" i="1"/>
  <c r="BU11" i="1"/>
  <c r="BX11" i="1"/>
  <c r="AB14" i="1"/>
  <c r="AE14" i="1"/>
  <c r="AH14" i="1"/>
  <c r="AK14" i="1"/>
  <c r="AN14" i="1"/>
  <c r="AQ14" i="1"/>
  <c r="AT14" i="1"/>
  <c r="AW14" i="1"/>
  <c r="AZ14" i="1"/>
  <c r="BL14" i="1"/>
  <c r="BO14" i="1"/>
  <c r="BR14" i="1"/>
  <c r="BU14" i="1"/>
  <c r="BX14" i="1"/>
  <c r="AB19" i="1"/>
  <c r="AE19" i="1"/>
  <c r="AH19" i="1"/>
  <c r="AK19" i="1"/>
  <c r="AN19" i="1"/>
  <c r="AQ19" i="1"/>
  <c r="AT19" i="1"/>
  <c r="AW19" i="1"/>
  <c r="AZ19" i="1"/>
  <c r="BL19" i="1"/>
  <c r="BO19" i="1"/>
  <c r="BR19" i="1"/>
  <c r="BU19" i="1"/>
  <c r="BX19" i="1"/>
  <c r="AB20" i="1"/>
  <c r="AE20" i="1"/>
  <c r="AH20" i="1"/>
  <c r="AK20" i="1"/>
  <c r="AN20" i="1"/>
  <c r="AQ20" i="1"/>
  <c r="AT20" i="1"/>
  <c r="AW20" i="1"/>
  <c r="AZ20" i="1"/>
  <c r="BL20" i="1"/>
  <c r="BO20" i="1"/>
  <c r="BR20" i="1"/>
  <c r="BU20" i="1"/>
  <c r="BX20" i="1"/>
  <c r="CA5" i="1"/>
  <c r="AV4" i="1"/>
  <c r="AR4" i="1"/>
  <c r="BR5" i="1"/>
  <c r="AE5" i="1"/>
  <c r="AQ5" i="1"/>
  <c r="CD5" i="1"/>
  <c r="CJ4" i="1"/>
  <c r="CJ7" i="1"/>
  <c r="CJ5" i="1"/>
  <c r="CD11" i="1"/>
  <c r="CJ11" i="1"/>
  <c r="CG11" i="1"/>
  <c r="AN8" i="1"/>
  <c r="BU5" i="1"/>
  <c r="CE5" i="1"/>
  <c r="CE4" i="1" s="1"/>
  <c r="AH5" i="1"/>
  <c r="CA8" i="1"/>
  <c r="BX5" i="1"/>
  <c r="CD4" i="1" l="1"/>
  <c r="CA4" i="1"/>
  <c r="AW4" i="1"/>
  <c r="BR8" i="1"/>
  <c r="AO4" i="1"/>
  <c r="AQ4" i="1" s="1"/>
  <c r="AG4" i="1"/>
  <c r="AH4" i="1" s="1"/>
  <c r="AD4" i="1"/>
  <c r="AE4" i="1" s="1"/>
  <c r="AS4" i="1"/>
  <c r="AT4" i="1" s="1"/>
  <c r="CF5" i="1"/>
  <c r="AI4" i="1"/>
  <c r="AK4" i="1" s="1"/>
  <c r="AW5" i="1"/>
  <c r="CG5" i="1" l="1"/>
  <c r="CF4" i="1"/>
  <c r="CG4" i="1" s="1"/>
</calcChain>
</file>

<file path=xl/sharedStrings.xml><?xml version="1.0" encoding="utf-8"?>
<sst xmlns="http://schemas.openxmlformats.org/spreadsheetml/2006/main" count="142" uniqueCount="54">
  <si>
    <t>税目</t>
    <rPh sb="0" eb="2">
      <t>ゼイモク</t>
    </rPh>
    <phoneticPr fontId="2"/>
  </si>
  <si>
    <t>総額</t>
    <rPh sb="0" eb="2">
      <t>ソウガク</t>
    </rPh>
    <phoneticPr fontId="2"/>
  </si>
  <si>
    <t>市民税</t>
    <rPh sb="0" eb="3">
      <t>シミンゼイ</t>
    </rPh>
    <phoneticPr fontId="2"/>
  </si>
  <si>
    <t>個人</t>
    <rPh sb="0" eb="2">
      <t>コジン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</si>
  <si>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</si>
  <si>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純固定資産税</t>
    <rPh sb="0" eb="1">
      <t>ジュン</t>
    </rPh>
    <rPh sb="1" eb="3">
      <t>コテイ</t>
    </rPh>
    <rPh sb="3" eb="6">
      <t>シサンゼイ</t>
    </rPh>
    <phoneticPr fontId="2"/>
  </si>
  <si>
    <t>交付金納付金</t>
    <rPh sb="0" eb="3">
      <t>コウフキン</t>
    </rPh>
    <rPh sb="3" eb="6">
      <t>ノウフキン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</si>
  <si>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</si>
  <si>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</si>
  <si>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電気税</t>
    <rPh sb="0" eb="3">
      <t>デンキゼイ</t>
    </rPh>
    <phoneticPr fontId="2"/>
  </si>
  <si>
    <t>ガス税</t>
    <rPh sb="2" eb="3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</si>
  <si>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</si>
  <si>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</si>
  <si>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滞納繰越額</t>
    <rPh sb="0" eb="2">
      <t>タイノウ</t>
    </rPh>
    <rPh sb="2" eb="4">
      <t>クリコシ</t>
    </rPh>
    <rPh sb="4" eb="5">
      <t>ガク</t>
    </rPh>
    <phoneticPr fontId="2"/>
  </si>
  <si>
    <t>収入済額</t>
    <rPh sb="0" eb="2">
      <t>シュウニュウ</t>
    </rPh>
    <rPh sb="2" eb="3">
      <t>サイ</t>
    </rPh>
    <rPh sb="3" eb="4">
      <t>ガク</t>
    </rPh>
    <phoneticPr fontId="2"/>
  </si>
  <si>
    <t>収入割</t>
    <rPh sb="0" eb="2">
      <t>シュウニュウ</t>
    </rPh>
    <rPh sb="2" eb="3">
      <t>ワリ</t>
    </rPh>
    <phoneticPr fontId="2"/>
  </si>
  <si>
    <t>10年度</t>
    <rPh sb="2" eb="4">
      <t>ネンド</t>
    </rPh>
    <phoneticPr fontId="2"/>
  </si>
  <si>
    <t>11年度</t>
    <rPh sb="2" eb="4">
      <t>ネンド</t>
    </rPh>
    <phoneticPr fontId="2"/>
  </si>
  <si>
    <t>12年度</t>
    <rPh sb="2" eb="4">
      <t>ネンド</t>
    </rPh>
    <phoneticPr fontId="2"/>
  </si>
  <si>
    <t>法人</t>
    <rPh sb="0" eb="2">
      <t>ホウジン</t>
    </rPh>
    <phoneticPr fontId="2"/>
  </si>
  <si>
    <t>調定額</t>
    <rPh sb="0" eb="2">
      <t>チョウテイ</t>
    </rPh>
    <rPh sb="2" eb="3">
      <t>ガク</t>
    </rPh>
    <phoneticPr fontId="2"/>
  </si>
  <si>
    <t>木材取引税</t>
    <rPh sb="0" eb="2">
      <t>モクザイ</t>
    </rPh>
    <rPh sb="2" eb="4">
      <t>トリヒキ</t>
    </rPh>
    <rPh sb="4" eb="5">
      <t>ゼイ</t>
    </rPh>
    <phoneticPr fontId="2"/>
  </si>
  <si>
    <t>-</t>
    <phoneticPr fontId="2"/>
  </si>
  <si>
    <t>18年度</t>
    <rPh sb="2" eb="4">
      <t>ネンド</t>
    </rPh>
    <phoneticPr fontId="2"/>
  </si>
  <si>
    <t>19年度</t>
    <rPh sb="2" eb="4">
      <t>ネンド</t>
    </rPh>
    <phoneticPr fontId="2"/>
  </si>
  <si>
    <t>20年度</t>
    <rPh sb="2" eb="4">
      <t>ネンド</t>
    </rPh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</si>
  <si>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</si>
  <si>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</si>
  <si>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</si>
  <si>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</si>
  <si>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</si>
  <si>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</si>
  <si>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</si>
  <si>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</si>
  <si>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</si>
  <si>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（５）税目別調定額・収入済額　　　　　　　　　　　　　　　　単位：千円</t>
    <phoneticPr fontId="2"/>
  </si>
  <si>
    <t>30年度</t>
    <rPh sb="2" eb="4">
      <t>ネンド</t>
    </rPh>
    <phoneticPr fontId="2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</si>
  <si>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2"/>
  </si>
  <si>
    <t>令和２年度</t>
    <rPh sb="0" eb="1">
      <t>レイ</t>
    </rPh>
    <rPh sb="1" eb="2">
      <t>ワ</t>
    </rPh>
    <rPh sb="3" eb="5">
      <t>ネンド</t>
    </rPh>
    <phoneticPr fontId="2"/>
  </si>
  <si>
    <t>令和３年度</t>
    <rPh sb="0" eb="1">
      <t>レイ</t>
    </rPh>
    <rPh sb="1" eb="2">
      <t>ワ</t>
    </rPh>
    <rPh sb="3" eb="5">
      <t>ネンド</t>
    </rPh>
    <phoneticPr fontId="2"/>
  </si>
  <si>
    <t>資料：納税課</t>
    <rPh sb="0" eb="2">
      <t>シリョウ</t>
    </rPh>
    <rPh sb="3" eb="5">
      <t>ノウゼイ</t>
    </rPh>
    <rPh sb="5" eb="6">
      <t>カ</t>
    </rPh>
    <phoneticPr fontId="2"/>
  </si>
  <si>
    <t>環境性能割</t>
    <rPh sb="0" eb="5">
      <t>カンキョウセイノウワリ</t>
    </rPh>
    <phoneticPr fontId="2"/>
  </si>
  <si>
    <t>種別割</t>
    <rPh sb="0" eb="2">
      <t>シュベツ</t>
    </rPh>
    <rPh sb="2" eb="3">
      <t>ワリ</t>
    </rPh>
    <phoneticPr fontId="2"/>
  </si>
  <si>
    <t>平成５年度</t>
    <rPh sb="0" eb="2">
      <t>ヘイセイ</t>
    </rPh>
    <rPh sb="3" eb="5">
      <t>ネンド</t>
    </rPh>
    <phoneticPr fontId="2"/>
  </si>
  <si>
    <t>６年度</t>
    <rPh sb="1" eb="3">
      <t>ネンド</t>
    </rPh>
    <phoneticPr fontId="2"/>
  </si>
  <si>
    <t>７年度</t>
    <rPh sb="1" eb="3">
      <t>ネンド</t>
    </rPh>
    <phoneticPr fontId="2"/>
  </si>
  <si>
    <t>８年度</t>
    <rPh sb="1" eb="3">
      <t>ネンド</t>
    </rPh>
    <phoneticPr fontId="2"/>
  </si>
  <si>
    <t>９年度</t>
    <rPh sb="1" eb="3">
      <t>ネンド</t>
    </rPh>
    <phoneticPr fontId="2"/>
  </si>
  <si>
    <t>13年度</t>
    <rPh sb="2" eb="4">
      <t>ネンド</t>
    </rPh>
    <phoneticPr fontId="2"/>
  </si>
  <si>
    <t>14年度</t>
    <rPh sb="2" eb="4">
      <t>ネンド</t>
    </rPh>
    <phoneticPr fontId="2"/>
  </si>
  <si>
    <t>15年度</t>
    <rPh sb="2" eb="4">
      <t>ネンド</t>
    </rPh>
    <phoneticPr fontId="2"/>
  </si>
  <si>
    <t>16年度</t>
    <rPh sb="2" eb="4">
      <t>ネンド</t>
    </rPh>
    <phoneticPr fontId="2"/>
  </si>
  <si>
    <t>17年度</t>
    <rPh sb="2" eb="4">
      <t>ネンド</t>
    </rPh>
    <phoneticPr fontId="2"/>
  </si>
  <si>
    <t>令和４年度</t>
    <rPh sb="0" eb="1">
      <t>レイ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</si>
</sst>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7">
    <xf numFmtId="0" fontId="0" fillId="0" borderId="0" xfId="0"/>
    <xf numFmtId="38" fontId="1" fillId="0" borderId="0" xfId="2" applyFont="1" applyFill="1" applyBorder="1"/>
    <xf numFmtId="40" fontId="1" fillId="0" borderId="0" xfId="2" applyNumberFormat="1" applyFont="1" applyFill="1" applyBorder="1"/>
    <xf numFmtId="176" fontId="1" fillId="0" borderId="0" xfId="2" applyNumberFormat="1" applyFont="1" applyFill="1" applyBorder="1"/>
    <xf numFmtId="38" fontId="1" fillId="0" borderId="5" xfId="2" applyFont="1" applyFill="1" applyBorder="1"/>
    <xf numFmtId="40" fontId="1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0" xfId="2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176" fontId="1" fillId="0" borderId="5" xfId="1" applyNumberFormat="1" applyFont="1" applyFill="1" applyBorder="1"/>
    <xf numFmtId="0" fontId="0" fillId="0" borderId="0" xfId="0" applyFont="1"/>
    <xf numFmtId="38" fontId="1" fillId="0" borderId="0" xfId="2" applyFont="1" applyFill="1"/>
    <xf numFmtId="38" fontId="1" fillId="2" borderId="0" xfId="2" applyFont="1" applyFill="1"/>
    <xf numFmtId="38" fontId="1" fillId="2" borderId="5" xfId="2" applyFont="1" applyFill="1" applyBorder="1"/>
    <xf numFmtId="0" fontId="3" fillId="0" borderId="0" xfId="0" applyFont="1"/>
    <xf numFmtId="38" fontId="3" fillId="0" borderId="0" xfId="0" applyNumberFormat="1" applyFont="1"/>
    <xf numFmtId="0" fontId="4" fillId="0" borderId="3" xfId="0" applyFont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38" fontId="1" fillId="2" borderId="0" xfId="2" applyFont="1" applyFill="1" applyBorder="1"/>
    <xf numFmtId="40" fontId="1" fillId="2" borderId="0" xfId="2" applyNumberFormat="1" applyFont="1" applyFill="1" applyBorder="1"/>
    <xf numFmtId="176" fontId="1" fillId="2" borderId="0" xfId="2" applyNumberFormat="1" applyFont="1" applyFill="1" applyBorder="1"/>
    <xf numFmtId="176" fontId="1" fillId="2" borderId="0" xfId="1" applyNumberFormat="1" applyFont="1" applyFill="1" applyBorder="1"/>
    <xf numFmtId="177" fontId="0" fillId="2" borderId="0" xfId="0" applyNumberFormat="1" applyFont="1" applyFill="1"/>
    <xf numFmtId="177" fontId="0" fillId="2" borderId="5" xfId="0" applyNumberFormat="1" applyFont="1" applyFill="1" applyBorder="1"/>
    <xf numFmtId="38" fontId="0" fillId="2" borderId="0" xfId="0" applyNumberFormat="1" applyFont="1" applyFill="1"/>
    <xf numFmtId="38" fontId="0" fillId="0" borderId="0" xfId="0" applyNumberFormat="1" applyFont="1"/>
    <xf numFmtId="0" fontId="0" fillId="0" borderId="0" xfId="0" applyFont="1" applyFill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38" fontId="0" fillId="0" borderId="1" xfId="0" applyNumberFormat="1" applyFont="1" applyBorder="1" applyAlignment="1">
      <alignment horizontal="center"/>
    </xf>
    <xf numFmtId="38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distributed"/>
    </xf>
    <xf numFmtId="177" fontId="0" fillId="0" borderId="0" xfId="0" applyNumberFormat="1" applyFont="1" applyFill="1"/>
    <xf numFmtId="38" fontId="0" fillId="0" borderId="0" xfId="0" applyNumberFormat="1" applyFont="1" applyFill="1"/>
    <xf numFmtId="0" fontId="0" fillId="2" borderId="3" xfId="0" applyFont="1" applyFill="1" applyBorder="1" applyAlignment="1">
      <alignment horizontal="distributed"/>
    </xf>
    <xf numFmtId="0" fontId="0" fillId="0" borderId="0" xfId="0" applyFont="1" applyBorder="1"/>
    <xf numFmtId="176" fontId="0" fillId="0" borderId="0" xfId="0" applyNumberFormat="1" applyFont="1" applyBorder="1"/>
    <xf numFmtId="176" fontId="0" fillId="0" borderId="0" xfId="0" applyNumberFormat="1" applyFont="1"/>
    <xf numFmtId="176" fontId="0" fillId="0" borderId="0" xfId="0" applyNumberFormat="1" applyFont="1" applyBorder="1" applyAlignment="1">
      <alignment horizontal="right"/>
    </xf>
    <xf numFmtId="0" fontId="0" fillId="0" borderId="4" xfId="0" applyFont="1" applyBorder="1" applyAlignment="1">
      <alignment horizontal="distributed"/>
    </xf>
    <xf numFmtId="3" fontId="0" fillId="0" borderId="5" xfId="0" applyNumberFormat="1" applyFont="1" applyFill="1" applyBorder="1"/>
    <xf numFmtId="176" fontId="0" fillId="0" borderId="5" xfId="0" applyNumberFormat="1" applyFont="1" applyBorder="1"/>
    <xf numFmtId="177" fontId="0" fillId="0" borderId="5" xfId="0" applyNumberFormat="1" applyFont="1" applyFill="1" applyBorder="1"/>
    <xf numFmtId="0" fontId="0" fillId="0" borderId="6" xfId="0" applyFont="1" applyBorder="1" applyAlignment="1">
      <alignment horizontal="distributed"/>
    </xf>
    <xf numFmtId="38" fontId="1" fillId="0" borderId="0" xfId="2" applyFont="1"/>
    <xf numFmtId="38" fontId="1" fillId="0" borderId="7" xfId="2" applyFont="1" applyFill="1" applyBorder="1"/>
    <xf numFmtId="176" fontId="1" fillId="0" borderId="7" xfId="2" applyNumberFormat="1" applyFont="1" applyFill="1" applyBorder="1"/>
    <xf numFmtId="38" fontId="1" fillId="0" borderId="7" xfId="2" applyNumberFormat="1" applyFont="1" applyFill="1" applyBorder="1"/>
    <xf numFmtId="176" fontId="1" fillId="0" borderId="7" xfId="1" applyNumberFormat="1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23"/>
  <sheetViews>
    <sheetView tabSelected="1" zoomScaleNormal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2.33203125" style="10" customWidth="1"/>
    <col min="2" max="25" width="12.44140625" style="10" customWidth="1"/>
    <col min="26" max="27" width="12.44140625" style="25" customWidth="1"/>
    <col min="28" max="28" width="12.44140625" style="10" customWidth="1"/>
    <col min="29" max="30" width="12.44140625" style="25" customWidth="1"/>
    <col min="31" max="31" width="12.44140625" style="10" customWidth="1"/>
    <col min="32" max="33" width="12.44140625" style="25" customWidth="1"/>
    <col min="34" max="34" width="12.44140625" style="10" customWidth="1"/>
    <col min="35" max="36" width="12.44140625" style="25" customWidth="1"/>
    <col min="37" max="37" width="12.44140625" style="10" customWidth="1"/>
    <col min="38" max="39" width="12.44140625" style="25" customWidth="1"/>
    <col min="40" max="64" width="12.44140625" style="10" customWidth="1"/>
    <col min="65" max="66" width="13" style="10" customWidth="1"/>
    <col min="67" max="67" width="12.44140625" style="10" customWidth="1"/>
    <col min="68" max="69" width="13" style="26" customWidth="1"/>
    <col min="70" max="70" width="12.44140625" style="26" customWidth="1"/>
    <col min="71" max="71" width="13" style="26" customWidth="1"/>
    <col min="72" max="72" width="13.109375" style="26" customWidth="1"/>
    <col min="73" max="73" width="12.44140625" style="26" customWidth="1"/>
    <col min="74" max="91" width="13.109375" style="10" customWidth="1"/>
    <col min="92" max="92" width="9" style="10"/>
    <col min="93" max="93" width="10.44140625" style="10" bestFit="1" customWidth="1"/>
    <col min="94" max="16384" width="9" style="10"/>
  </cols>
  <sheetData>
    <row r="1" spans="1:93" ht="13.8" thickBot="1" x14ac:dyDescent="0.25">
      <c r="B1" s="10" t="s">
        <v>35</v>
      </c>
    </row>
    <row r="2" spans="1:93" x14ac:dyDescent="0.2">
      <c r="A2" s="54" t="s">
        <v>0</v>
      </c>
      <c r="B2" s="52" t="s">
        <v>43</v>
      </c>
      <c r="C2" s="52"/>
      <c r="D2" s="52"/>
      <c r="E2" s="52" t="s">
        <v>44</v>
      </c>
      <c r="F2" s="52"/>
      <c r="G2" s="52"/>
      <c r="H2" s="52" t="s">
        <v>45</v>
      </c>
      <c r="I2" s="52"/>
      <c r="J2" s="52"/>
      <c r="K2" s="52" t="s">
        <v>46</v>
      </c>
      <c r="L2" s="52"/>
      <c r="M2" s="52"/>
      <c r="N2" s="52" t="s">
        <v>47</v>
      </c>
      <c r="O2" s="52"/>
      <c r="P2" s="52"/>
      <c r="Q2" s="52" t="s">
        <v>16</v>
      </c>
      <c r="R2" s="52"/>
      <c r="S2" s="52"/>
      <c r="T2" s="52" t="s">
        <v>17</v>
      </c>
      <c r="U2" s="52"/>
      <c r="V2" s="52"/>
      <c r="W2" s="52" t="s">
        <v>18</v>
      </c>
      <c r="X2" s="52"/>
      <c r="Y2" s="53"/>
      <c r="Z2" s="52" t="s">
        <v>48</v>
      </c>
      <c r="AA2" s="52"/>
      <c r="AB2" s="53"/>
      <c r="AC2" s="52" t="s">
        <v>49</v>
      </c>
      <c r="AD2" s="52"/>
      <c r="AE2" s="53"/>
      <c r="AF2" s="52" t="s">
        <v>50</v>
      </c>
      <c r="AG2" s="52"/>
      <c r="AH2" s="53"/>
      <c r="AI2" s="52" t="s">
        <v>51</v>
      </c>
      <c r="AJ2" s="52"/>
      <c r="AK2" s="53"/>
      <c r="AL2" s="52" t="s">
        <v>52</v>
      </c>
      <c r="AM2" s="52"/>
      <c r="AN2" s="53"/>
      <c r="AO2" s="52" t="s">
        <v>23</v>
      </c>
      <c r="AP2" s="52"/>
      <c r="AQ2" s="53"/>
      <c r="AR2" s="56" t="s">
        <v>24</v>
      </c>
      <c r="AS2" s="56"/>
      <c r="AT2" s="50"/>
      <c r="AU2" s="56" t="s">
        <v>25</v>
      </c>
      <c r="AV2" s="56"/>
      <c r="AW2" s="50"/>
      <c r="AX2" s="56" t="s">
        <v>26</v>
      </c>
      <c r="AY2" s="56"/>
      <c r="AZ2" s="50"/>
      <c r="BA2" s="56" t="s">
        <v>27</v>
      </c>
      <c r="BB2" s="56"/>
      <c r="BC2" s="50"/>
      <c r="BD2" s="50" t="s">
        <v>28</v>
      </c>
      <c r="BE2" s="51"/>
      <c r="BF2" s="51"/>
      <c r="BG2" s="50" t="s">
        <v>29</v>
      </c>
      <c r="BH2" s="51"/>
      <c r="BI2" s="51"/>
      <c r="BJ2" s="50" t="s">
        <v>30</v>
      </c>
      <c r="BK2" s="51"/>
      <c r="BL2" s="51"/>
      <c r="BM2" s="50" t="s">
        <v>31</v>
      </c>
      <c r="BN2" s="51"/>
      <c r="BO2" s="51"/>
      <c r="BP2" s="50" t="s">
        <v>32</v>
      </c>
      <c r="BQ2" s="51"/>
      <c r="BR2" s="51"/>
      <c r="BS2" s="50" t="s">
        <v>33</v>
      </c>
      <c r="BT2" s="51"/>
      <c r="BU2" s="51"/>
      <c r="BV2" s="50" t="s">
        <v>34</v>
      </c>
      <c r="BW2" s="51"/>
      <c r="BX2" s="51"/>
      <c r="BY2" s="50" t="s">
        <v>36</v>
      </c>
      <c r="BZ2" s="51"/>
      <c r="CA2" s="51"/>
      <c r="CB2" s="50" t="s">
        <v>37</v>
      </c>
      <c r="CC2" s="51"/>
      <c r="CD2" s="51"/>
      <c r="CE2" s="50" t="s">
        <v>38</v>
      </c>
      <c r="CF2" s="51"/>
      <c r="CG2" s="51"/>
      <c r="CH2" s="50" t="s">
        <v>39</v>
      </c>
      <c r="CI2" s="51"/>
      <c r="CJ2" s="51"/>
      <c r="CK2" s="50" t="s">
        <v>53</v>
      </c>
      <c r="CL2" s="51"/>
      <c r="CM2" s="51"/>
    </row>
    <row r="3" spans="1:93" x14ac:dyDescent="0.2">
      <c r="A3" s="55"/>
      <c r="B3" s="27" t="s">
        <v>20</v>
      </c>
      <c r="C3" s="27" t="s">
        <v>14</v>
      </c>
      <c r="D3" s="27" t="s">
        <v>15</v>
      </c>
      <c r="E3" s="27" t="s">
        <v>20</v>
      </c>
      <c r="F3" s="27" t="s">
        <v>14</v>
      </c>
      <c r="G3" s="27" t="s">
        <v>15</v>
      </c>
      <c r="H3" s="27" t="s">
        <v>20</v>
      </c>
      <c r="I3" s="27" t="s">
        <v>14</v>
      </c>
      <c r="J3" s="27" t="s">
        <v>15</v>
      </c>
      <c r="K3" s="27" t="s">
        <v>20</v>
      </c>
      <c r="L3" s="27" t="s">
        <v>14</v>
      </c>
      <c r="M3" s="27" t="s">
        <v>15</v>
      </c>
      <c r="N3" s="27" t="s">
        <v>20</v>
      </c>
      <c r="O3" s="27" t="s">
        <v>14</v>
      </c>
      <c r="P3" s="27" t="s">
        <v>15</v>
      </c>
      <c r="Q3" s="27" t="s">
        <v>20</v>
      </c>
      <c r="R3" s="27" t="s">
        <v>14</v>
      </c>
      <c r="S3" s="27" t="s">
        <v>15</v>
      </c>
      <c r="T3" s="27" t="s">
        <v>20</v>
      </c>
      <c r="U3" s="27" t="s">
        <v>14</v>
      </c>
      <c r="V3" s="27" t="s">
        <v>15</v>
      </c>
      <c r="W3" s="27" t="s">
        <v>20</v>
      </c>
      <c r="X3" s="27" t="s">
        <v>14</v>
      </c>
      <c r="Y3" s="28" t="s">
        <v>15</v>
      </c>
      <c r="Z3" s="29" t="s">
        <v>20</v>
      </c>
      <c r="AA3" s="29" t="s">
        <v>14</v>
      </c>
      <c r="AB3" s="28" t="s">
        <v>15</v>
      </c>
      <c r="AC3" s="29" t="s">
        <v>20</v>
      </c>
      <c r="AD3" s="29" t="s">
        <v>14</v>
      </c>
      <c r="AE3" s="28" t="s">
        <v>15</v>
      </c>
      <c r="AF3" s="29" t="s">
        <v>20</v>
      </c>
      <c r="AG3" s="29" t="s">
        <v>14</v>
      </c>
      <c r="AH3" s="28" t="s">
        <v>15</v>
      </c>
      <c r="AI3" s="29" t="s">
        <v>20</v>
      </c>
      <c r="AJ3" s="29" t="s">
        <v>14</v>
      </c>
      <c r="AK3" s="28" t="s">
        <v>15</v>
      </c>
      <c r="AL3" s="29" t="s">
        <v>20</v>
      </c>
      <c r="AM3" s="29" t="s">
        <v>14</v>
      </c>
      <c r="AN3" s="28" t="s">
        <v>15</v>
      </c>
      <c r="AO3" s="29" t="s">
        <v>20</v>
      </c>
      <c r="AP3" s="29" t="s">
        <v>14</v>
      </c>
      <c r="AQ3" s="28" t="s">
        <v>15</v>
      </c>
      <c r="AR3" s="30" t="s">
        <v>20</v>
      </c>
      <c r="AS3" s="30" t="s">
        <v>14</v>
      </c>
      <c r="AT3" s="31" t="s">
        <v>15</v>
      </c>
      <c r="AU3" s="30" t="s">
        <v>20</v>
      </c>
      <c r="AV3" s="30" t="s">
        <v>14</v>
      </c>
      <c r="AW3" s="31" t="s">
        <v>15</v>
      </c>
      <c r="AX3" s="30" t="s">
        <v>20</v>
      </c>
      <c r="AY3" s="30" t="s">
        <v>14</v>
      </c>
      <c r="AZ3" s="31" t="s">
        <v>15</v>
      </c>
      <c r="BA3" s="30" t="s">
        <v>20</v>
      </c>
      <c r="BB3" s="30" t="s">
        <v>14</v>
      </c>
      <c r="BC3" s="31" t="s">
        <v>15</v>
      </c>
      <c r="BD3" s="30" t="s">
        <v>20</v>
      </c>
      <c r="BE3" s="30" t="s">
        <v>14</v>
      </c>
      <c r="BF3" s="31" t="s">
        <v>15</v>
      </c>
      <c r="BG3" s="30" t="s">
        <v>20</v>
      </c>
      <c r="BH3" s="30" t="s">
        <v>14</v>
      </c>
      <c r="BI3" s="31" t="s">
        <v>15</v>
      </c>
      <c r="BJ3" s="30" t="s">
        <v>20</v>
      </c>
      <c r="BK3" s="30" t="s">
        <v>14</v>
      </c>
      <c r="BL3" s="31" t="s">
        <v>15</v>
      </c>
      <c r="BM3" s="30" t="s">
        <v>20</v>
      </c>
      <c r="BN3" s="30" t="s">
        <v>14</v>
      </c>
      <c r="BO3" s="31" t="s">
        <v>15</v>
      </c>
      <c r="BP3" s="30" t="s">
        <v>20</v>
      </c>
      <c r="BQ3" s="30" t="s">
        <v>14</v>
      </c>
      <c r="BR3" s="31" t="s">
        <v>15</v>
      </c>
      <c r="BS3" s="30" t="s">
        <v>20</v>
      </c>
      <c r="BT3" s="30" t="s">
        <v>14</v>
      </c>
      <c r="BU3" s="31" t="s">
        <v>15</v>
      </c>
      <c r="BV3" s="30" t="s">
        <v>20</v>
      </c>
      <c r="BW3" s="30" t="s">
        <v>14</v>
      </c>
      <c r="BX3" s="31" t="s">
        <v>15</v>
      </c>
      <c r="BY3" s="30" t="s">
        <v>20</v>
      </c>
      <c r="BZ3" s="30" t="s">
        <v>14</v>
      </c>
      <c r="CA3" s="31" t="s">
        <v>15</v>
      </c>
      <c r="CB3" s="30" t="s">
        <v>20</v>
      </c>
      <c r="CC3" s="30" t="s">
        <v>14</v>
      </c>
      <c r="CD3" s="31" t="s">
        <v>15</v>
      </c>
      <c r="CE3" s="30" t="s">
        <v>20</v>
      </c>
      <c r="CF3" s="30" t="s">
        <v>14</v>
      </c>
      <c r="CG3" s="31" t="s">
        <v>15</v>
      </c>
      <c r="CH3" s="30" t="s">
        <v>20</v>
      </c>
      <c r="CI3" s="30" t="s">
        <v>14</v>
      </c>
      <c r="CJ3" s="31" t="s">
        <v>15</v>
      </c>
      <c r="CK3" s="30" t="s">
        <v>20</v>
      </c>
      <c r="CL3" s="30" t="s">
        <v>14</v>
      </c>
      <c r="CM3" s="31" t="s">
        <v>15</v>
      </c>
    </row>
    <row r="4" spans="1:93" s="14" customFormat="1" x14ac:dyDescent="0.2">
      <c r="A4" s="44" t="s">
        <v>1</v>
      </c>
      <c r="B4" s="45">
        <v>9862323</v>
      </c>
      <c r="C4" s="1">
        <v>9342527</v>
      </c>
      <c r="D4" s="2">
        <v>94.73</v>
      </c>
      <c r="E4" s="1">
        <v>9589712</v>
      </c>
      <c r="F4" s="1">
        <v>9068878</v>
      </c>
      <c r="G4" s="2">
        <v>94.57</v>
      </c>
      <c r="H4" s="1">
        <v>10158350</v>
      </c>
      <c r="I4" s="1">
        <v>9639360</v>
      </c>
      <c r="J4" s="3">
        <v>94.9</v>
      </c>
      <c r="K4" s="1">
        <v>10565742</v>
      </c>
      <c r="L4" s="1">
        <v>10051267</v>
      </c>
      <c r="M4" s="3">
        <v>95.1</v>
      </c>
      <c r="N4" s="1">
        <v>11318079</v>
      </c>
      <c r="O4" s="1">
        <v>10755131</v>
      </c>
      <c r="P4" s="3">
        <v>95</v>
      </c>
      <c r="Q4" s="1">
        <v>11072067</v>
      </c>
      <c r="R4" s="1">
        <v>10472199</v>
      </c>
      <c r="S4" s="3">
        <v>94.6</v>
      </c>
      <c r="T4" s="46">
        <v>11304805</v>
      </c>
      <c r="U4" s="46">
        <v>10639908</v>
      </c>
      <c r="V4" s="47">
        <v>94.1</v>
      </c>
      <c r="W4" s="46">
        <v>11240344</v>
      </c>
      <c r="X4" s="46">
        <v>10520227</v>
      </c>
      <c r="Y4" s="47">
        <v>93.6</v>
      </c>
      <c r="Z4" s="46">
        <v>11456554</v>
      </c>
      <c r="AA4" s="46">
        <v>10688324</v>
      </c>
      <c r="AB4" s="47">
        <f>AA4/Z4*100</f>
        <v>93.294405979319777</v>
      </c>
      <c r="AC4" s="46">
        <f>SUM(AC5+AC8+AC11+AC14+AC19+AC20)</f>
        <v>11541285</v>
      </c>
      <c r="AD4" s="46">
        <f>SUM(AD5+AD8+AD11+AD14+AD19+AD20)</f>
        <v>10705209</v>
      </c>
      <c r="AE4" s="47">
        <f>AD4/AC4*100</f>
        <v>92.755780660472382</v>
      </c>
      <c r="AF4" s="48">
        <f>SUM(AF5,AF8,AF11:AF14,AF19:AF20)</f>
        <v>11315057</v>
      </c>
      <c r="AG4" s="48">
        <f>SUM(AG5,AG8,AG11:AG14,AG19:AG20)</f>
        <v>10438429</v>
      </c>
      <c r="AH4" s="47">
        <f t="shared" ref="AH4:AH14" si="0">AG4/AF4*100</f>
        <v>92.252553389700111</v>
      </c>
      <c r="AI4" s="48">
        <f>SUM(AI5,AI8,AI11:AI14,AI19:AI20)</f>
        <v>11474733</v>
      </c>
      <c r="AJ4" s="48">
        <f>SUM(AJ5,AJ8,AJ11:AJ14,AJ19:AJ20)</f>
        <v>10580306</v>
      </c>
      <c r="AK4" s="47">
        <f t="shared" ref="AK4:AK14" si="1">AJ4/AI4*100</f>
        <v>92.205247825809977</v>
      </c>
      <c r="AL4" s="48">
        <f>AL5+AL8+SUM(AL11:AL20)</f>
        <v>11994984</v>
      </c>
      <c r="AM4" s="48">
        <f>AM5+AM8+SUM(AM11:AM20)</f>
        <v>11089092</v>
      </c>
      <c r="AN4" s="47">
        <f>ROUND(AM4/AL4*100,1)</f>
        <v>92.4</v>
      </c>
      <c r="AO4" s="48">
        <f>AO5+AO8+SUM(AO11:AO20)</f>
        <v>12259916</v>
      </c>
      <c r="AP4" s="48">
        <f>AP5+AP8+SUM(AP11:AP20)</f>
        <v>11314409</v>
      </c>
      <c r="AQ4" s="47">
        <f>ROUND(AP4/AO4*100,1)</f>
        <v>92.3</v>
      </c>
      <c r="AR4" s="48">
        <f>AR5+AR8+SUM(AR11:AR20)</f>
        <v>13607972</v>
      </c>
      <c r="AS4" s="48">
        <f>AS5+AS8+SUM(AS11:AS20)</f>
        <v>12546381</v>
      </c>
      <c r="AT4" s="47">
        <f>ROUND(AS4/AR4*100,1)</f>
        <v>92.2</v>
      </c>
      <c r="AU4" s="48">
        <f>AU5+AU8+SUM(AU11:AU20)</f>
        <v>13670408</v>
      </c>
      <c r="AV4" s="48">
        <f>AV5+AV8+SUM(AV11:AV20)</f>
        <v>12511494</v>
      </c>
      <c r="AW4" s="47">
        <f t="shared" ref="AW4:AW14" si="2">ROUND(AV4/AU4*100,1)</f>
        <v>91.5</v>
      </c>
      <c r="AX4" s="48">
        <f>AX5+AX8+SUM(AX11:AX20)</f>
        <v>13561286</v>
      </c>
      <c r="AY4" s="48">
        <f>AY5+AY8+SUM(AY11:AY20)</f>
        <v>12355234</v>
      </c>
      <c r="AZ4" s="47">
        <f t="shared" ref="AZ4:AZ14" si="3">ROUND(AY4/AX4*100,1)</f>
        <v>91.1</v>
      </c>
      <c r="BA4" s="48">
        <v>13817900</v>
      </c>
      <c r="BB4" s="48">
        <v>12583076</v>
      </c>
      <c r="BC4" s="47">
        <v>91.11</v>
      </c>
      <c r="BD4" s="48">
        <v>13697223</v>
      </c>
      <c r="BE4" s="48">
        <v>12432645</v>
      </c>
      <c r="BF4" s="47">
        <v>90.8</v>
      </c>
      <c r="BG4" s="48">
        <v>13715336</v>
      </c>
      <c r="BH4" s="48">
        <v>12514171</v>
      </c>
      <c r="BI4" s="47">
        <v>91.24</v>
      </c>
      <c r="BJ4" s="48">
        <v>13859853</v>
      </c>
      <c r="BK4" s="48">
        <v>12650557</v>
      </c>
      <c r="BL4" s="47">
        <f>(BK4/BJ4)*100</f>
        <v>91.274828095218624</v>
      </c>
      <c r="BM4" s="48">
        <f>SUM(BM5,BM8,BM11,BM14,BM19,BM20)</f>
        <v>13940084</v>
      </c>
      <c r="BN4" s="48">
        <f>SUM(BN5,BN8,BN11,BN14,BN19,BN20)</f>
        <v>12859148</v>
      </c>
      <c r="BO4" s="49">
        <f>(BN4/BM4)*100</f>
        <v>92.245842994920253</v>
      </c>
      <c r="BP4" s="48">
        <f>SUM(BP5,BP8,BP11,BP14,BP19,BP20)</f>
        <v>14040752</v>
      </c>
      <c r="BQ4" s="48">
        <f>SUM(BQ5,BQ8,BQ11,BQ14,BQ19,BQ20)</f>
        <v>13053713</v>
      </c>
      <c r="BR4" s="49">
        <f t="shared" ref="BR4:BR14" si="4">(BQ4/BP4)*100</f>
        <v>92.970184218053276</v>
      </c>
      <c r="BS4" s="48">
        <f>SUM(BS5,BS8,BS11,BS14,BS19,BS20)</f>
        <v>13982309</v>
      </c>
      <c r="BT4" s="48">
        <f>SUM(BT5,BT8,BT11,BT14,BT19,BT20)</f>
        <v>13240479</v>
      </c>
      <c r="BU4" s="49">
        <f>(BT4/BS4)*100</f>
        <v>94.694510041224234</v>
      </c>
      <c r="BV4" s="11">
        <f>SUM(BV5,BV8,BV11,BV14,BV19,BV20)</f>
        <v>14014582</v>
      </c>
      <c r="BW4" s="11">
        <f>SUM(BW5,BW8,BW11,BW14,BW19,BW20)</f>
        <v>13407316</v>
      </c>
      <c r="BX4" s="33">
        <f>(BW4/BV4)*100</f>
        <v>95.666898948538019</v>
      </c>
      <c r="BY4" s="11">
        <f>SUM(BY5,BY8,BY11:BY20)</f>
        <v>14138625</v>
      </c>
      <c r="BZ4" s="11">
        <f>SUM(BZ5,BZ8,BZ11:BZ20)</f>
        <v>13651340</v>
      </c>
      <c r="CA4" s="33">
        <f t="shared" ref="CA4:CA20" si="5">(BZ4/BY4)*100</f>
        <v>96.553519171772365</v>
      </c>
      <c r="CB4" s="12">
        <f>SUM(CB5,CB8,CB12:CB20)</f>
        <v>14330864</v>
      </c>
      <c r="CC4" s="12">
        <f>SUM(CC5,CC8,CC12:CC20)</f>
        <v>13890200</v>
      </c>
      <c r="CD4" s="22">
        <f>(CC4/CB4)*100</f>
        <v>96.925070253963753</v>
      </c>
      <c r="CE4" s="12">
        <f>SUM(CE5,CE8,CE12:CE20)</f>
        <v>14404109</v>
      </c>
      <c r="CF4" s="12">
        <f>SUM(CF5,CF8,CF12:CF20)</f>
        <v>14024023</v>
      </c>
      <c r="CG4" s="22">
        <f t="shared" ref="CG4:CG20" si="6">(CF4/CE4)*100</f>
        <v>97.361266844065113</v>
      </c>
      <c r="CH4" s="12">
        <f>SUM(CH5,CH8,CH12:CH20)</f>
        <v>14282436</v>
      </c>
      <c r="CI4" s="12">
        <f>SUM(CI5,CI8,CI12:CI20)</f>
        <v>13993127</v>
      </c>
      <c r="CJ4" s="22">
        <f t="shared" ref="CJ4:CJ14" si="7">(CI4/CH4)*100</f>
        <v>97.974372158923032</v>
      </c>
      <c r="CK4" s="12">
        <f>SUM(CK5,CK8,CK12:CK20)</f>
        <v>14651472</v>
      </c>
      <c r="CL4" s="12">
        <f>SUM(CL5,CL8,CL12:CL20)</f>
        <v>14372710</v>
      </c>
      <c r="CM4" s="22">
        <f t="shared" ref="CM4:CM14" si="8">(CL4/CK4)*100</f>
        <v>98.09737888452436</v>
      </c>
      <c r="CO4" s="15"/>
    </row>
    <row r="5" spans="1:93" x14ac:dyDescent="0.2">
      <c r="A5" s="32" t="s">
        <v>2</v>
      </c>
      <c r="B5" s="1">
        <v>5189516</v>
      </c>
      <c r="C5" s="1">
        <v>5091586</v>
      </c>
      <c r="D5" s="2">
        <v>98.11</v>
      </c>
      <c r="E5" s="1">
        <v>4555663</v>
      </c>
      <c r="F5" s="1">
        <v>4487368</v>
      </c>
      <c r="G5" s="2">
        <v>98.5</v>
      </c>
      <c r="H5" s="1">
        <v>4836334</v>
      </c>
      <c r="I5" s="1">
        <v>4767061</v>
      </c>
      <c r="J5" s="3">
        <v>98.6</v>
      </c>
      <c r="K5" s="1">
        <v>4990217</v>
      </c>
      <c r="L5" s="1">
        <v>4925794</v>
      </c>
      <c r="M5" s="3">
        <v>98.7</v>
      </c>
      <c r="N5" s="1">
        <v>5641938</v>
      </c>
      <c r="O5" s="1">
        <v>5553764</v>
      </c>
      <c r="P5" s="3">
        <v>98.4</v>
      </c>
      <c r="Q5" s="1">
        <v>5055014</v>
      </c>
      <c r="R5" s="1">
        <v>4976953</v>
      </c>
      <c r="S5" s="3">
        <v>98.5</v>
      </c>
      <c r="T5" s="1">
        <v>4903362</v>
      </c>
      <c r="U5" s="1">
        <v>4825243</v>
      </c>
      <c r="V5" s="3">
        <v>98.4</v>
      </c>
      <c r="W5" s="1">
        <v>4858227</v>
      </c>
      <c r="X5" s="1">
        <v>4777362</v>
      </c>
      <c r="Y5" s="3">
        <v>98.3</v>
      </c>
      <c r="Z5" s="1">
        <f>SUM(Z6:Z7)</f>
        <v>4854427</v>
      </c>
      <c r="AA5" s="1">
        <f>SUM(AA6:AA7)</f>
        <v>4760598</v>
      </c>
      <c r="AB5" s="3">
        <f t="shared" ref="AB5:AB20" si="9">AA5/Z5*100</f>
        <v>98.067145720802884</v>
      </c>
      <c r="AC5" s="1">
        <f>SUM(AC6+AC7)</f>
        <v>4752586</v>
      </c>
      <c r="AD5" s="1">
        <f>SUM(AD6+AD7)</f>
        <v>4671258</v>
      </c>
      <c r="AE5" s="3">
        <f t="shared" ref="AE5:AE14" si="10">AD5/AC5*100</f>
        <v>98.288763212280642</v>
      </c>
      <c r="AF5" s="1">
        <f>SUM(AF6:AF7)</f>
        <v>4587407</v>
      </c>
      <c r="AG5" s="1">
        <f>SUM(AG6:AG7)</f>
        <v>4503431</v>
      </c>
      <c r="AH5" s="3">
        <f t="shared" si="0"/>
        <v>98.169423380136095</v>
      </c>
      <c r="AI5" s="1">
        <f>SUM(AI6:AI7)</f>
        <v>4555454</v>
      </c>
      <c r="AJ5" s="1">
        <f>SUM(AJ6:AJ7)</f>
        <v>4471505</v>
      </c>
      <c r="AK5" s="3">
        <f t="shared" si="1"/>
        <v>98.157175991679424</v>
      </c>
      <c r="AL5" s="1">
        <f>SUM(AL6:AL7)</f>
        <v>4971011</v>
      </c>
      <c r="AM5" s="1">
        <f>SUM(AM6:AM7)</f>
        <v>4881781</v>
      </c>
      <c r="AN5" s="3">
        <f t="shared" ref="AN5:AN20" si="11">AM5/AL5*100</f>
        <v>98.204992907881319</v>
      </c>
      <c r="AO5" s="1">
        <f>SUM(AO6:AO7)</f>
        <v>5363402</v>
      </c>
      <c r="AP5" s="1">
        <f>SUM(AP6:AP7)</f>
        <v>5266206</v>
      </c>
      <c r="AQ5" s="3">
        <f t="shared" ref="AQ5:AQ14" si="12">AP5/AO5*100</f>
        <v>98.187792002165793</v>
      </c>
      <c r="AR5" s="1">
        <f>SUM(AR6:AR7)</f>
        <v>6480295</v>
      </c>
      <c r="AS5" s="1">
        <f>SUM(AS6:AS7)</f>
        <v>6320498</v>
      </c>
      <c r="AT5" s="3">
        <f t="shared" ref="AT5:AT14" si="13">AS5/AR5*100</f>
        <v>97.5341091724991</v>
      </c>
      <c r="AU5" s="1">
        <f>SUM(AU6:AU7)</f>
        <v>6289534</v>
      </c>
      <c r="AV5" s="1">
        <f>SUM(AV6:AV7)</f>
        <v>6138915</v>
      </c>
      <c r="AW5" s="3">
        <f t="shared" si="2"/>
        <v>97.6</v>
      </c>
      <c r="AX5" s="1">
        <f>SUM(AX6:AX7)</f>
        <v>6077275</v>
      </c>
      <c r="AY5" s="1">
        <f>SUM(AY6:AY7)</f>
        <v>5927001</v>
      </c>
      <c r="AZ5" s="3">
        <f t="shared" si="3"/>
        <v>97.5</v>
      </c>
      <c r="BA5" s="1">
        <v>6205639</v>
      </c>
      <c r="BB5" s="1">
        <v>6064873</v>
      </c>
      <c r="BC5" s="3">
        <v>97.7</v>
      </c>
      <c r="BD5" s="1">
        <v>5890817</v>
      </c>
      <c r="BE5" s="1">
        <v>5770794</v>
      </c>
      <c r="BF5" s="3">
        <v>98</v>
      </c>
      <c r="BG5" s="1">
        <v>6166099</v>
      </c>
      <c r="BH5" s="1">
        <v>6042372</v>
      </c>
      <c r="BI5" s="3">
        <v>97.99</v>
      </c>
      <c r="BJ5" s="1">
        <f>BJ6+BJ7</f>
        <v>6185549</v>
      </c>
      <c r="BK5" s="1">
        <f>BK6+BK7</f>
        <v>6052800</v>
      </c>
      <c r="BL5" s="3">
        <f>(BK5/BJ5)*100</f>
        <v>97.853884917894916</v>
      </c>
      <c r="BM5" s="1">
        <f>SUM(BM6,BM7)</f>
        <v>6202240</v>
      </c>
      <c r="BN5" s="1">
        <f>SUM(BN6,BN7)</f>
        <v>6100123</v>
      </c>
      <c r="BO5" s="8">
        <f>(BN5/BM5)*100</f>
        <v>98.353546460633581</v>
      </c>
      <c r="BP5" s="1">
        <f>SUM(BP6,BP7)</f>
        <v>6431523</v>
      </c>
      <c r="BQ5" s="1">
        <f>SUM(BQ6,BQ7)</f>
        <v>6315286</v>
      </c>
      <c r="BR5" s="8">
        <f t="shared" si="4"/>
        <v>98.192698681167741</v>
      </c>
      <c r="BS5" s="1">
        <f>SUM(BS6,BS7)</f>
        <v>6468225</v>
      </c>
      <c r="BT5" s="1">
        <f>SUM(BT6,BT7)</f>
        <v>6378753</v>
      </c>
      <c r="BU5" s="8">
        <f t="shared" ref="BU5:BU20" si="14">(BT5/BS5)*100</f>
        <v>98.616745706897945</v>
      </c>
      <c r="BV5" s="11">
        <f>SUM(BV6,BV7)</f>
        <v>6574348</v>
      </c>
      <c r="BW5" s="11">
        <f>SUM(BW6,BW7)</f>
        <v>6498870</v>
      </c>
      <c r="BX5" s="33">
        <f t="shared" ref="BX5:BX20" si="15">(BW5/BV5)*100</f>
        <v>98.851931780915763</v>
      </c>
      <c r="BY5" s="11">
        <f>SUM(BY6:BY7)</f>
        <v>6743604</v>
      </c>
      <c r="BZ5" s="11">
        <f>SUM(BZ6:BZ7)</f>
        <v>6684178</v>
      </c>
      <c r="CA5" s="33">
        <f>(BZ5/BY5)*100</f>
        <v>99.118779809727855</v>
      </c>
      <c r="CB5" s="24">
        <f>SUM(CB6:CB7)</f>
        <v>6811028</v>
      </c>
      <c r="CC5" s="24">
        <f>SUM(CC6:CC7)</f>
        <v>6742183</v>
      </c>
      <c r="CD5" s="22">
        <f>(CC5/CB5)*100</f>
        <v>98.989212788436632</v>
      </c>
      <c r="CE5" s="24">
        <f>SUM(CE6:CE7)</f>
        <v>6847428</v>
      </c>
      <c r="CF5" s="24">
        <f>SUM(CF6:CF7)</f>
        <v>6789102</v>
      </c>
      <c r="CG5" s="22">
        <f>(CF5/CE5)*100</f>
        <v>99.148205720454456</v>
      </c>
      <c r="CH5" s="24">
        <v>6855860</v>
      </c>
      <c r="CI5" s="24">
        <v>6813382</v>
      </c>
      <c r="CJ5" s="22">
        <f t="shared" si="7"/>
        <v>99.380413252312621</v>
      </c>
      <c r="CK5" s="34">
        <f>SUM(CK6:CK7)</f>
        <v>6957395</v>
      </c>
      <c r="CL5" s="34">
        <f>SUM(CL6:CL7)</f>
        <v>6912614</v>
      </c>
      <c r="CM5" s="22">
        <f t="shared" si="8"/>
        <v>99.356353922696641</v>
      </c>
    </row>
    <row r="6" spans="1:93" x14ac:dyDescent="0.2">
      <c r="A6" s="16" t="s">
        <v>3</v>
      </c>
      <c r="B6" s="1">
        <v>4199613</v>
      </c>
      <c r="C6" s="1">
        <v>4108840</v>
      </c>
      <c r="D6" s="2">
        <v>97.84</v>
      </c>
      <c r="E6" s="1">
        <v>3633530</v>
      </c>
      <c r="F6" s="1">
        <v>3569018</v>
      </c>
      <c r="G6" s="2">
        <v>98.22</v>
      </c>
      <c r="H6" s="1">
        <v>3925343</v>
      </c>
      <c r="I6" s="1">
        <v>3858686</v>
      </c>
      <c r="J6" s="3">
        <v>98.3</v>
      </c>
      <c r="K6" s="1">
        <v>3942639</v>
      </c>
      <c r="L6" s="1">
        <v>3880775</v>
      </c>
      <c r="M6" s="3">
        <v>98.4</v>
      </c>
      <c r="N6" s="1">
        <v>4612631</v>
      </c>
      <c r="O6" s="1">
        <v>4528213</v>
      </c>
      <c r="P6" s="3">
        <v>98.2</v>
      </c>
      <c r="Q6" s="1">
        <v>4219551</v>
      </c>
      <c r="R6" s="1">
        <v>4153858</v>
      </c>
      <c r="S6" s="3">
        <v>98.4</v>
      </c>
      <c r="T6" s="1">
        <v>4063803</v>
      </c>
      <c r="U6" s="1">
        <v>3990909</v>
      </c>
      <c r="V6" s="3">
        <v>98.2</v>
      </c>
      <c r="W6" s="1">
        <v>4035702</v>
      </c>
      <c r="X6" s="1">
        <v>3958975</v>
      </c>
      <c r="Y6" s="3">
        <v>98.1</v>
      </c>
      <c r="Z6" s="1">
        <v>4014496</v>
      </c>
      <c r="AA6" s="1">
        <v>3924617</v>
      </c>
      <c r="AB6" s="3">
        <f t="shared" si="9"/>
        <v>97.761138633591855</v>
      </c>
      <c r="AC6" s="1">
        <v>3940883</v>
      </c>
      <c r="AD6" s="1">
        <v>3863137</v>
      </c>
      <c r="AE6" s="3">
        <f t="shared" si="10"/>
        <v>98.027193398027805</v>
      </c>
      <c r="AF6" s="1">
        <v>3810035</v>
      </c>
      <c r="AG6" s="1">
        <v>3730918</v>
      </c>
      <c r="AH6" s="3">
        <f t="shared" si="0"/>
        <v>97.92345739606067</v>
      </c>
      <c r="AI6" s="1">
        <v>3762534</v>
      </c>
      <c r="AJ6" s="1">
        <v>3684621</v>
      </c>
      <c r="AK6" s="3">
        <f t="shared" si="1"/>
        <v>97.92924130386595</v>
      </c>
      <c r="AL6" s="1">
        <v>3975717</v>
      </c>
      <c r="AM6" s="1">
        <v>3892328</v>
      </c>
      <c r="AN6" s="3">
        <f t="shared" si="11"/>
        <v>97.902541855972146</v>
      </c>
      <c r="AO6" s="1">
        <v>4302025</v>
      </c>
      <c r="AP6" s="1">
        <v>4207801</v>
      </c>
      <c r="AQ6" s="3">
        <f t="shared" si="12"/>
        <v>97.809775628918942</v>
      </c>
      <c r="AR6" s="1">
        <v>5187425</v>
      </c>
      <c r="AS6" s="1">
        <v>5032963</v>
      </c>
      <c r="AT6" s="3">
        <f t="shared" si="13"/>
        <v>97.022376227126173</v>
      </c>
      <c r="AU6" s="1">
        <v>5287689</v>
      </c>
      <c r="AV6" s="1">
        <v>5140465</v>
      </c>
      <c r="AW6" s="3">
        <f t="shared" si="2"/>
        <v>97.2</v>
      </c>
      <c r="AX6" s="1">
        <v>5229139</v>
      </c>
      <c r="AY6" s="1">
        <v>5082140</v>
      </c>
      <c r="AZ6" s="3">
        <f t="shared" si="3"/>
        <v>97.2</v>
      </c>
      <c r="BA6" s="1">
        <v>4951481</v>
      </c>
      <c r="BB6" s="1">
        <v>4813055</v>
      </c>
      <c r="BC6" s="3">
        <v>97.2</v>
      </c>
      <c r="BD6" s="1">
        <v>4823600</v>
      </c>
      <c r="BE6" s="1">
        <v>4706776</v>
      </c>
      <c r="BF6" s="3">
        <v>97.6</v>
      </c>
      <c r="BG6" s="1">
        <v>5084689</v>
      </c>
      <c r="BH6" s="1">
        <v>4964095</v>
      </c>
      <c r="BI6" s="3">
        <v>97.63</v>
      </c>
      <c r="BJ6" s="1">
        <v>5194095</v>
      </c>
      <c r="BK6" s="1">
        <v>5063498</v>
      </c>
      <c r="BL6" s="3">
        <f t="shared" ref="BL6:BL20" si="16">(BK6/BJ6)*100</f>
        <v>97.485664008840814</v>
      </c>
      <c r="BM6" s="1">
        <v>5259429</v>
      </c>
      <c r="BN6" s="1">
        <v>5159406</v>
      </c>
      <c r="BO6" s="8">
        <f t="shared" ref="BO6:BO14" si="17">(BN6/BM6)*100</f>
        <v>98.098215604773827</v>
      </c>
      <c r="BP6" s="1">
        <v>5428796</v>
      </c>
      <c r="BQ6" s="1">
        <v>5317712</v>
      </c>
      <c r="BR6" s="8">
        <f t="shared" si="4"/>
        <v>97.953800437518751</v>
      </c>
      <c r="BS6" s="1">
        <v>5494528</v>
      </c>
      <c r="BT6" s="1">
        <v>5406641</v>
      </c>
      <c r="BU6" s="8">
        <f t="shared" si="14"/>
        <v>98.400463151702937</v>
      </c>
      <c r="BV6" s="11">
        <v>5562612</v>
      </c>
      <c r="BW6" s="11">
        <v>5489396</v>
      </c>
      <c r="BX6" s="33">
        <f t="shared" si="15"/>
        <v>98.683783805162037</v>
      </c>
      <c r="BY6" s="11">
        <v>5760654</v>
      </c>
      <c r="BZ6" s="11">
        <v>5694986</v>
      </c>
      <c r="CA6" s="33">
        <f t="shared" si="5"/>
        <v>98.860059986244622</v>
      </c>
      <c r="CB6" s="12">
        <v>5845403</v>
      </c>
      <c r="CC6" s="12">
        <v>5778393</v>
      </c>
      <c r="CD6" s="22">
        <f>(CC6/CB6)*100</f>
        <v>98.853629082545723</v>
      </c>
      <c r="CE6" s="12">
        <f>175270+5765829</f>
        <v>5941099</v>
      </c>
      <c r="CF6" s="12">
        <f>173752+5715892</f>
        <v>5889644</v>
      </c>
      <c r="CG6" s="22">
        <f t="shared" si="6"/>
        <v>99.133914449161679</v>
      </c>
      <c r="CH6" s="12">
        <v>5962021</v>
      </c>
      <c r="CI6" s="12">
        <v>5920769</v>
      </c>
      <c r="CJ6" s="22">
        <f t="shared" si="7"/>
        <v>99.308086972521565</v>
      </c>
      <c r="CK6" s="11">
        <v>6114144</v>
      </c>
      <c r="CL6" s="11">
        <v>6069532</v>
      </c>
      <c r="CM6" s="22">
        <f t="shared" si="8"/>
        <v>99.270347574411062</v>
      </c>
    </row>
    <row r="7" spans="1:93" x14ac:dyDescent="0.2">
      <c r="A7" s="16" t="s">
        <v>19</v>
      </c>
      <c r="B7" s="1">
        <v>989903</v>
      </c>
      <c r="C7" s="1">
        <v>982746</v>
      </c>
      <c r="D7" s="2">
        <v>99.28</v>
      </c>
      <c r="E7" s="1">
        <v>922133</v>
      </c>
      <c r="F7" s="1">
        <v>918350</v>
      </c>
      <c r="G7" s="2">
        <v>99.59</v>
      </c>
      <c r="H7" s="1">
        <v>910991</v>
      </c>
      <c r="I7" s="1">
        <v>908375</v>
      </c>
      <c r="J7" s="3">
        <v>99.7</v>
      </c>
      <c r="K7" s="1">
        <v>1047578</v>
      </c>
      <c r="L7" s="1">
        <v>1045019</v>
      </c>
      <c r="M7" s="3">
        <v>99.8</v>
      </c>
      <c r="N7" s="1">
        <v>1029307</v>
      </c>
      <c r="O7" s="1">
        <v>1025551</v>
      </c>
      <c r="P7" s="3">
        <v>99.6</v>
      </c>
      <c r="Q7" s="1">
        <v>835463</v>
      </c>
      <c r="R7" s="1">
        <v>823095</v>
      </c>
      <c r="S7" s="3">
        <v>98.5</v>
      </c>
      <c r="T7" s="1">
        <v>839559</v>
      </c>
      <c r="U7" s="1">
        <v>834334</v>
      </c>
      <c r="V7" s="3">
        <v>99.4</v>
      </c>
      <c r="W7" s="1">
        <v>822525</v>
      </c>
      <c r="X7" s="1">
        <v>818387</v>
      </c>
      <c r="Y7" s="3">
        <v>99.5</v>
      </c>
      <c r="Z7" s="1">
        <v>839931</v>
      </c>
      <c r="AA7" s="1">
        <v>835981</v>
      </c>
      <c r="AB7" s="3">
        <f t="shared" si="9"/>
        <v>99.529723274888056</v>
      </c>
      <c r="AC7" s="1">
        <v>811703</v>
      </c>
      <c r="AD7" s="1">
        <v>808121</v>
      </c>
      <c r="AE7" s="3">
        <f t="shared" si="10"/>
        <v>99.558705585663716</v>
      </c>
      <c r="AF7" s="1">
        <v>777372</v>
      </c>
      <c r="AG7" s="1">
        <v>772513</v>
      </c>
      <c r="AH7" s="3">
        <f t="shared" si="0"/>
        <v>99.374945328620015</v>
      </c>
      <c r="AI7" s="1">
        <v>792920</v>
      </c>
      <c r="AJ7" s="1">
        <v>786884</v>
      </c>
      <c r="AK7" s="3">
        <f t="shared" si="1"/>
        <v>99.238763053019213</v>
      </c>
      <c r="AL7" s="1">
        <v>995294</v>
      </c>
      <c r="AM7" s="1">
        <v>989453</v>
      </c>
      <c r="AN7" s="3">
        <f t="shared" si="11"/>
        <v>99.413138228503342</v>
      </c>
      <c r="AO7" s="1">
        <v>1061377</v>
      </c>
      <c r="AP7" s="1">
        <v>1058405</v>
      </c>
      <c r="AQ7" s="3">
        <f t="shared" si="12"/>
        <v>99.719986395032109</v>
      </c>
      <c r="AR7" s="1">
        <v>1292870</v>
      </c>
      <c r="AS7" s="1">
        <v>1287535</v>
      </c>
      <c r="AT7" s="3">
        <f t="shared" si="13"/>
        <v>99.587352169978416</v>
      </c>
      <c r="AU7" s="1">
        <v>1001845</v>
      </c>
      <c r="AV7" s="1">
        <v>998450</v>
      </c>
      <c r="AW7" s="3">
        <f t="shared" si="2"/>
        <v>99.7</v>
      </c>
      <c r="AX7" s="1">
        <v>848136</v>
      </c>
      <c r="AY7" s="1">
        <v>844861</v>
      </c>
      <c r="AZ7" s="3">
        <f t="shared" si="3"/>
        <v>99.6</v>
      </c>
      <c r="BA7" s="1">
        <v>1254158</v>
      </c>
      <c r="BB7" s="1">
        <v>1251818</v>
      </c>
      <c r="BC7" s="3">
        <v>99.81</v>
      </c>
      <c r="BD7" s="1">
        <v>1067217</v>
      </c>
      <c r="BE7" s="1">
        <v>1064018</v>
      </c>
      <c r="BF7" s="3">
        <v>99.7</v>
      </c>
      <c r="BG7" s="1">
        <v>1081410</v>
      </c>
      <c r="BH7" s="1">
        <v>1078277</v>
      </c>
      <c r="BI7" s="3">
        <v>99.7</v>
      </c>
      <c r="BJ7" s="1">
        <v>991454</v>
      </c>
      <c r="BK7" s="1">
        <v>989302</v>
      </c>
      <c r="BL7" s="3">
        <f t="shared" si="16"/>
        <v>99.782945048383482</v>
      </c>
      <c r="BM7" s="1">
        <v>942811</v>
      </c>
      <c r="BN7" s="1">
        <v>940717</v>
      </c>
      <c r="BO7" s="8">
        <f>(BN7/BM7)*100</f>
        <v>99.777898221382657</v>
      </c>
      <c r="BP7" s="1">
        <v>1002727</v>
      </c>
      <c r="BQ7" s="1">
        <v>997574</v>
      </c>
      <c r="BR7" s="8">
        <f t="shared" si="4"/>
        <v>99.486101401478166</v>
      </c>
      <c r="BS7" s="1">
        <v>973697</v>
      </c>
      <c r="BT7" s="1">
        <v>972112</v>
      </c>
      <c r="BU7" s="8">
        <f t="shared" si="14"/>
        <v>99.837218354375125</v>
      </c>
      <c r="BV7" s="11">
        <v>1011736</v>
      </c>
      <c r="BW7" s="11">
        <v>1009474</v>
      </c>
      <c r="BX7" s="33">
        <f t="shared" si="15"/>
        <v>99.776423889235929</v>
      </c>
      <c r="BY7" s="11">
        <v>982950</v>
      </c>
      <c r="BZ7" s="11">
        <v>989192</v>
      </c>
      <c r="CA7" s="33">
        <f t="shared" si="5"/>
        <v>100.63502721399868</v>
      </c>
      <c r="CB7" s="12">
        <v>965625</v>
      </c>
      <c r="CC7" s="12">
        <v>963790</v>
      </c>
      <c r="CD7" s="22">
        <f t="shared" ref="CD7:CD20" si="18">(CC7/CB7)*100</f>
        <v>99.809967637540453</v>
      </c>
      <c r="CE7" s="12">
        <f>319387+586942</f>
        <v>906329</v>
      </c>
      <c r="CF7" s="12">
        <f>313897+585561</f>
        <v>899458</v>
      </c>
      <c r="CG7" s="22">
        <f t="shared" si="6"/>
        <v>99.241886776214812</v>
      </c>
      <c r="CH7" s="12">
        <v>893839</v>
      </c>
      <c r="CI7" s="12">
        <v>892613</v>
      </c>
      <c r="CJ7" s="22">
        <f t="shared" si="7"/>
        <v>99.862838833391692</v>
      </c>
      <c r="CK7" s="11">
        <v>843251</v>
      </c>
      <c r="CL7" s="11">
        <v>843082</v>
      </c>
      <c r="CM7" s="22">
        <f t="shared" si="8"/>
        <v>99.979958517689269</v>
      </c>
    </row>
    <row r="8" spans="1:93" x14ac:dyDescent="0.2">
      <c r="A8" s="32" t="s">
        <v>4</v>
      </c>
      <c r="B8" s="1">
        <v>3289153</v>
      </c>
      <c r="C8" s="1">
        <v>3232414</v>
      </c>
      <c r="D8" s="2">
        <v>98.27</v>
      </c>
      <c r="E8" s="1">
        <v>3550785</v>
      </c>
      <c r="F8" s="1">
        <v>3491547</v>
      </c>
      <c r="G8" s="2">
        <v>98.33</v>
      </c>
      <c r="H8" s="1">
        <v>3782150</v>
      </c>
      <c r="I8" s="1">
        <v>3727214</v>
      </c>
      <c r="J8" s="3">
        <v>98.5</v>
      </c>
      <c r="K8" s="1">
        <v>3991259</v>
      </c>
      <c r="L8" s="1">
        <v>3930084</v>
      </c>
      <c r="M8" s="3">
        <v>98.5</v>
      </c>
      <c r="N8" s="1">
        <v>4019792</v>
      </c>
      <c r="O8" s="1">
        <v>3958451</v>
      </c>
      <c r="P8" s="3">
        <v>98.5</v>
      </c>
      <c r="Q8" s="1">
        <v>4258865</v>
      </c>
      <c r="R8" s="1">
        <v>4192305</v>
      </c>
      <c r="S8" s="3">
        <v>98.4</v>
      </c>
      <c r="T8" s="1">
        <v>4553306</v>
      </c>
      <c r="U8" s="1">
        <v>4469992</v>
      </c>
      <c r="V8" s="3">
        <v>98.2</v>
      </c>
      <c r="W8" s="1">
        <v>4470672</v>
      </c>
      <c r="X8" s="1">
        <v>4391852</v>
      </c>
      <c r="Y8" s="3">
        <v>98.2</v>
      </c>
      <c r="Z8" s="1">
        <f>SUM(Z9:Z10)</f>
        <v>4637724</v>
      </c>
      <c r="AA8" s="1">
        <f>SUM(AA9:AA10)</f>
        <v>4551091</v>
      </c>
      <c r="AB8" s="3">
        <f t="shared" si="9"/>
        <v>98.131993193212878</v>
      </c>
      <c r="AC8" s="1">
        <f>SUM(AC9+AC10)</f>
        <v>4741209</v>
      </c>
      <c r="AD8" s="1">
        <f>SUM(AD9+AD10)</f>
        <v>4644005</v>
      </c>
      <c r="AE8" s="3">
        <f t="shared" si="10"/>
        <v>97.949805629745484</v>
      </c>
      <c r="AF8" s="1">
        <f>SUM(AF9:AF10)</f>
        <v>4565108</v>
      </c>
      <c r="AG8" s="1">
        <f>SUM(AG9:AG10)</f>
        <v>4467736</v>
      </c>
      <c r="AH8" s="3">
        <f t="shared" si="0"/>
        <v>97.867038413987146</v>
      </c>
      <c r="AI8" s="1">
        <f>SUM(AI9:AI10)</f>
        <v>4677034</v>
      </c>
      <c r="AJ8" s="1">
        <f>SUM(AJ9:AJ10)</f>
        <v>4585718</v>
      </c>
      <c r="AK8" s="3">
        <f t="shared" si="1"/>
        <v>98.047566042923791</v>
      </c>
      <c r="AL8" s="1">
        <f>SUM(AL9:AL10)</f>
        <v>4758208</v>
      </c>
      <c r="AM8" s="1">
        <f>SUM(AM9:AM10)</f>
        <v>4670182</v>
      </c>
      <c r="AN8" s="3">
        <f t="shared" si="11"/>
        <v>98.150017821835448</v>
      </c>
      <c r="AO8" s="1">
        <f>SUM(AO9:AO10)</f>
        <v>4649920</v>
      </c>
      <c r="AP8" s="1">
        <f>SUM(AP9:AP10)</f>
        <v>4571130</v>
      </c>
      <c r="AQ8" s="3">
        <f t="shared" si="12"/>
        <v>98.305562246232199</v>
      </c>
      <c r="AR8" s="1">
        <f>SUM(AR9:AR10)</f>
        <v>4805370</v>
      </c>
      <c r="AS8" s="1">
        <f>SUM(AS9:AS10)</f>
        <v>4726365</v>
      </c>
      <c r="AT8" s="3">
        <f t="shared" si="13"/>
        <v>98.355901834822291</v>
      </c>
      <c r="AU8" s="1">
        <f>SUM(AU9:AU10)</f>
        <v>4959072</v>
      </c>
      <c r="AV8" s="1">
        <f>SUM(AV9:AV10)</f>
        <v>4868977</v>
      </c>
      <c r="AW8" s="3">
        <f t="shared" si="2"/>
        <v>98.2</v>
      </c>
      <c r="AX8" s="1">
        <v>4956820</v>
      </c>
      <c r="AY8" s="1">
        <v>4866391</v>
      </c>
      <c r="AZ8" s="3">
        <f t="shared" si="3"/>
        <v>98.2</v>
      </c>
      <c r="BA8" s="1">
        <v>5021841</v>
      </c>
      <c r="BB8" s="1">
        <v>4920308</v>
      </c>
      <c r="BC8" s="3">
        <v>98</v>
      </c>
      <c r="BD8" s="1">
        <v>5099598</v>
      </c>
      <c r="BE8" s="1">
        <v>5007105</v>
      </c>
      <c r="BF8" s="3">
        <v>98.2</v>
      </c>
      <c r="BG8" s="1">
        <v>4899119</v>
      </c>
      <c r="BH8" s="1">
        <v>4813224</v>
      </c>
      <c r="BI8" s="3">
        <v>98.2</v>
      </c>
      <c r="BJ8" s="1">
        <f>BJ9+BJ10</f>
        <v>4945899</v>
      </c>
      <c r="BK8" s="1">
        <f>BK9+BK10</f>
        <v>4866233</v>
      </c>
      <c r="BL8" s="3">
        <f t="shared" si="16"/>
        <v>98.389251377757617</v>
      </c>
      <c r="BM8" s="1">
        <f>SUM(BM9,BM10)</f>
        <v>5031416</v>
      </c>
      <c r="BN8" s="1">
        <f>SUM(BN9,BN10)</f>
        <v>4964052</v>
      </c>
      <c r="BO8" s="8">
        <f>(BN8/BM8)*100</f>
        <v>98.661132373073499</v>
      </c>
      <c r="BP8" s="1">
        <f>SUM(BP9,BP10)</f>
        <v>5023506</v>
      </c>
      <c r="BQ8" s="1">
        <f>SUM(BQ9,BQ10)</f>
        <v>4965020</v>
      </c>
      <c r="BR8" s="8">
        <f t="shared" si="4"/>
        <v>98.835753356321263</v>
      </c>
      <c r="BS8" s="1">
        <f>SUM(BS9,BS10)</f>
        <v>5091019</v>
      </c>
      <c r="BT8" s="1">
        <f>SUM(BT9,BT10)</f>
        <v>5047840</v>
      </c>
      <c r="BU8" s="8">
        <f t="shared" si="14"/>
        <v>99.151859382178699</v>
      </c>
      <c r="BV8" s="11">
        <f>SUM(BV9,BV10)</f>
        <v>5195989</v>
      </c>
      <c r="BW8" s="11">
        <f>SUM(BW9,BW10)</f>
        <v>5160040</v>
      </c>
      <c r="BX8" s="33">
        <f t="shared" si="15"/>
        <v>99.308139412920241</v>
      </c>
      <c r="BY8" s="11">
        <f>SUM(BY9:BY10)</f>
        <v>5267929</v>
      </c>
      <c r="BZ8" s="11">
        <f>SUM(BZ9:BZ10)</f>
        <v>5238092</v>
      </c>
      <c r="CA8" s="33">
        <f>(BZ8/BY8)*100</f>
        <v>99.433610437802031</v>
      </c>
      <c r="CB8" s="12">
        <f>SUM(CB9:CB10)</f>
        <v>5427798</v>
      </c>
      <c r="CC8" s="12">
        <f>SUM(CC9:CC10)</f>
        <v>5401197</v>
      </c>
      <c r="CD8" s="22">
        <f t="shared" si="18"/>
        <v>99.50991175426941</v>
      </c>
      <c r="CE8" s="12">
        <f>SUM(CE9:CE10)</f>
        <v>5506076</v>
      </c>
      <c r="CF8" s="12">
        <f>SUM(CF9:CF10)</f>
        <v>5461920</v>
      </c>
      <c r="CG8" s="22">
        <f>(CF8/CE8)*100</f>
        <v>99.198049572871867</v>
      </c>
      <c r="CH8" s="12">
        <f>SUM(CH9:CH10)</f>
        <v>5402302</v>
      </c>
      <c r="CI8" s="12">
        <f>SUM(CI9:CI10)</f>
        <v>5385165</v>
      </c>
      <c r="CJ8" s="22">
        <f t="shared" si="7"/>
        <v>99.682783376419906</v>
      </c>
      <c r="CK8" s="11">
        <f>SUM(CK9:CK10)</f>
        <v>5672064</v>
      </c>
      <c r="CL8" s="11">
        <f>SUM(CL9:CL10)</f>
        <v>5651616</v>
      </c>
      <c r="CM8" s="22">
        <f t="shared" si="8"/>
        <v>99.639496310337833</v>
      </c>
    </row>
    <row r="9" spans="1:93" x14ac:dyDescent="0.2">
      <c r="A9" s="16" t="s">
        <v>5</v>
      </c>
      <c r="B9" s="1">
        <v>3275581</v>
      </c>
      <c r="C9" s="1">
        <v>3218842</v>
      </c>
      <c r="D9" s="2">
        <v>98.27</v>
      </c>
      <c r="E9" s="1">
        <v>3533250</v>
      </c>
      <c r="F9" s="1">
        <v>3474012</v>
      </c>
      <c r="G9" s="2">
        <v>98.32</v>
      </c>
      <c r="H9" s="1">
        <v>3764575</v>
      </c>
      <c r="I9" s="1">
        <v>3709639</v>
      </c>
      <c r="J9" s="3">
        <v>98.5</v>
      </c>
      <c r="K9" s="1">
        <v>3973238</v>
      </c>
      <c r="L9" s="1">
        <v>3912063</v>
      </c>
      <c r="M9" s="3">
        <v>98.5</v>
      </c>
      <c r="N9" s="1">
        <v>4000722</v>
      </c>
      <c r="O9" s="1">
        <v>3939381</v>
      </c>
      <c r="P9" s="3">
        <v>98.5</v>
      </c>
      <c r="Q9" s="1">
        <v>4239424</v>
      </c>
      <c r="R9" s="1">
        <v>4172864</v>
      </c>
      <c r="S9" s="3">
        <v>98.4</v>
      </c>
      <c r="T9" s="1">
        <v>4533659</v>
      </c>
      <c r="U9" s="1">
        <v>4450345</v>
      </c>
      <c r="V9" s="3">
        <v>98.2</v>
      </c>
      <c r="W9" s="1">
        <v>4448743</v>
      </c>
      <c r="X9" s="1">
        <v>4369923</v>
      </c>
      <c r="Y9" s="3">
        <v>98.2</v>
      </c>
      <c r="Z9" s="1">
        <v>4615921</v>
      </c>
      <c r="AA9" s="1">
        <v>4529288</v>
      </c>
      <c r="AB9" s="3">
        <f t="shared" si="9"/>
        <v>98.123169785618074</v>
      </c>
      <c r="AC9" s="1">
        <v>4717784</v>
      </c>
      <c r="AD9" s="1">
        <v>4620580</v>
      </c>
      <c r="AE9" s="3">
        <f t="shared" si="10"/>
        <v>97.939625892156144</v>
      </c>
      <c r="AF9" s="34">
        <v>4540783</v>
      </c>
      <c r="AG9" s="1">
        <v>4443410</v>
      </c>
      <c r="AH9" s="3">
        <f t="shared" si="0"/>
        <v>97.855590104173658</v>
      </c>
      <c r="AI9" s="34">
        <v>4652214</v>
      </c>
      <c r="AJ9" s="1">
        <v>4560898</v>
      </c>
      <c r="AK9" s="3">
        <f t="shared" si="1"/>
        <v>98.037149623813519</v>
      </c>
      <c r="AL9" s="34">
        <v>4733108</v>
      </c>
      <c r="AM9" s="34">
        <v>4645082</v>
      </c>
      <c r="AN9" s="3">
        <f t="shared" si="11"/>
        <v>98.140207238034719</v>
      </c>
      <c r="AO9" s="34">
        <v>4624923</v>
      </c>
      <c r="AP9" s="34">
        <v>4546133</v>
      </c>
      <c r="AQ9" s="3">
        <f t="shared" si="12"/>
        <v>98.296404069862348</v>
      </c>
      <c r="AR9" s="34">
        <v>4781405</v>
      </c>
      <c r="AS9" s="34">
        <v>4702400</v>
      </c>
      <c r="AT9" s="3">
        <f t="shared" si="13"/>
        <v>98.347661409146468</v>
      </c>
      <c r="AU9" s="34">
        <v>4934920</v>
      </c>
      <c r="AV9" s="34">
        <v>4844825</v>
      </c>
      <c r="AW9" s="3">
        <f t="shared" si="2"/>
        <v>98.2</v>
      </c>
      <c r="AX9" s="34">
        <v>4934459</v>
      </c>
      <c r="AY9" s="34">
        <v>4844030</v>
      </c>
      <c r="AZ9" s="3">
        <f t="shared" si="3"/>
        <v>98.2</v>
      </c>
      <c r="BA9" s="34">
        <v>4999390</v>
      </c>
      <c r="BB9" s="34">
        <v>4897857</v>
      </c>
      <c r="BC9" s="3">
        <v>97.97</v>
      </c>
      <c r="BD9" s="34">
        <v>5076834</v>
      </c>
      <c r="BE9" s="34">
        <v>4984341</v>
      </c>
      <c r="BF9" s="3">
        <v>98.2</v>
      </c>
      <c r="BG9" s="34">
        <v>4878616</v>
      </c>
      <c r="BH9" s="34">
        <v>4792721</v>
      </c>
      <c r="BI9" s="3">
        <v>98.24</v>
      </c>
      <c r="BJ9" s="34">
        <v>4902813</v>
      </c>
      <c r="BK9" s="34">
        <v>4823147</v>
      </c>
      <c r="BL9" s="3">
        <f t="shared" si="16"/>
        <v>98.375096092794081</v>
      </c>
      <c r="BM9" s="34">
        <v>4987060</v>
      </c>
      <c r="BN9" s="34">
        <v>4919696</v>
      </c>
      <c r="BO9" s="8">
        <f t="shared" si="17"/>
        <v>98.649224192209445</v>
      </c>
      <c r="BP9" s="34">
        <v>4980026</v>
      </c>
      <c r="BQ9" s="34">
        <v>4921540</v>
      </c>
      <c r="BR9" s="8">
        <f t="shared" si="4"/>
        <v>98.825588460783138</v>
      </c>
      <c r="BS9" s="34">
        <v>5049576</v>
      </c>
      <c r="BT9" s="34">
        <v>5006397</v>
      </c>
      <c r="BU9" s="8">
        <f t="shared" si="14"/>
        <v>99.144898502369301</v>
      </c>
      <c r="BV9" s="11">
        <v>5153567</v>
      </c>
      <c r="BW9" s="11">
        <v>5117618</v>
      </c>
      <c r="BX9" s="33">
        <f t="shared" si="15"/>
        <v>99.30244430702075</v>
      </c>
      <c r="BY9" s="11">
        <v>5225845</v>
      </c>
      <c r="BZ9" s="11">
        <v>5196008</v>
      </c>
      <c r="CA9" s="33">
        <f t="shared" si="5"/>
        <v>99.429049273371106</v>
      </c>
      <c r="CB9" s="12">
        <v>5389594</v>
      </c>
      <c r="CC9" s="12">
        <v>5362993</v>
      </c>
      <c r="CD9" s="22">
        <f t="shared" si="18"/>
        <v>99.506437776203555</v>
      </c>
      <c r="CE9" s="12">
        <v>5467671</v>
      </c>
      <c r="CF9" s="12">
        <v>5423515</v>
      </c>
      <c r="CG9" s="22">
        <f t="shared" si="6"/>
        <v>99.192416661499934</v>
      </c>
      <c r="CH9" s="12">
        <v>5365240</v>
      </c>
      <c r="CI9" s="12">
        <v>5348103</v>
      </c>
      <c r="CJ9" s="22">
        <f t="shared" si="7"/>
        <v>99.680592107715597</v>
      </c>
      <c r="CK9" s="11">
        <v>5636918</v>
      </c>
      <c r="CL9" s="11">
        <v>5616470</v>
      </c>
      <c r="CM9" s="22">
        <f t="shared" si="8"/>
        <v>99.637248581583066</v>
      </c>
    </row>
    <row r="10" spans="1:93" x14ac:dyDescent="0.2">
      <c r="A10" s="16" t="s">
        <v>6</v>
      </c>
      <c r="B10" s="1">
        <v>13572</v>
      </c>
      <c r="C10" s="1">
        <v>13572</v>
      </c>
      <c r="D10" s="2">
        <v>100</v>
      </c>
      <c r="E10" s="1">
        <v>17535</v>
      </c>
      <c r="F10" s="1">
        <v>17535</v>
      </c>
      <c r="G10" s="2">
        <v>100</v>
      </c>
      <c r="H10" s="1">
        <v>17575</v>
      </c>
      <c r="I10" s="1">
        <v>17575</v>
      </c>
      <c r="J10" s="3">
        <v>100</v>
      </c>
      <c r="K10" s="1">
        <v>18021</v>
      </c>
      <c r="L10" s="1">
        <v>18021</v>
      </c>
      <c r="M10" s="3">
        <v>100</v>
      </c>
      <c r="N10" s="1">
        <v>19070</v>
      </c>
      <c r="O10" s="1">
        <v>19070</v>
      </c>
      <c r="P10" s="3">
        <v>100</v>
      </c>
      <c r="Q10" s="1">
        <v>19441</v>
      </c>
      <c r="R10" s="1">
        <v>19441</v>
      </c>
      <c r="S10" s="3">
        <v>100</v>
      </c>
      <c r="T10" s="1">
        <v>19647</v>
      </c>
      <c r="U10" s="1">
        <v>19647</v>
      </c>
      <c r="V10" s="3">
        <v>100</v>
      </c>
      <c r="W10" s="1">
        <v>21929</v>
      </c>
      <c r="X10" s="1">
        <v>21929</v>
      </c>
      <c r="Y10" s="3">
        <v>100</v>
      </c>
      <c r="Z10" s="1">
        <v>21803</v>
      </c>
      <c r="AA10" s="1">
        <v>21803</v>
      </c>
      <c r="AB10" s="3">
        <f t="shared" si="9"/>
        <v>100</v>
      </c>
      <c r="AC10" s="1">
        <v>23425</v>
      </c>
      <c r="AD10" s="1">
        <v>23425</v>
      </c>
      <c r="AE10" s="3">
        <f t="shared" si="10"/>
        <v>100</v>
      </c>
      <c r="AF10" s="1">
        <v>24325</v>
      </c>
      <c r="AG10" s="1">
        <v>24326</v>
      </c>
      <c r="AH10" s="3">
        <f t="shared" si="0"/>
        <v>100.00411099691675</v>
      </c>
      <c r="AI10" s="1">
        <v>24820</v>
      </c>
      <c r="AJ10" s="1">
        <v>24820</v>
      </c>
      <c r="AK10" s="3">
        <f t="shared" si="1"/>
        <v>100</v>
      </c>
      <c r="AL10" s="1">
        <v>25100</v>
      </c>
      <c r="AM10" s="1">
        <v>25100</v>
      </c>
      <c r="AN10" s="3">
        <f t="shared" si="11"/>
        <v>100</v>
      </c>
      <c r="AO10" s="1">
        <v>24997</v>
      </c>
      <c r="AP10" s="1">
        <v>24997</v>
      </c>
      <c r="AQ10" s="3">
        <f t="shared" si="12"/>
        <v>100</v>
      </c>
      <c r="AR10" s="1">
        <v>23965</v>
      </c>
      <c r="AS10" s="1">
        <v>23965</v>
      </c>
      <c r="AT10" s="3">
        <f t="shared" si="13"/>
        <v>100</v>
      </c>
      <c r="AU10" s="1">
        <v>24152</v>
      </c>
      <c r="AV10" s="1">
        <v>24152</v>
      </c>
      <c r="AW10" s="3">
        <f t="shared" si="2"/>
        <v>100</v>
      </c>
      <c r="AX10" s="1">
        <v>22361</v>
      </c>
      <c r="AY10" s="1">
        <v>22361</v>
      </c>
      <c r="AZ10" s="3">
        <f t="shared" si="3"/>
        <v>100</v>
      </c>
      <c r="BA10" s="1">
        <v>22451</v>
      </c>
      <c r="BB10" s="1">
        <v>22451</v>
      </c>
      <c r="BC10" s="3">
        <v>100</v>
      </c>
      <c r="BD10" s="1">
        <v>22764</v>
      </c>
      <c r="BE10" s="1">
        <v>22764</v>
      </c>
      <c r="BF10" s="3">
        <v>100</v>
      </c>
      <c r="BG10" s="1">
        <v>20503</v>
      </c>
      <c r="BH10" s="1">
        <v>20503</v>
      </c>
      <c r="BI10" s="3">
        <v>100</v>
      </c>
      <c r="BJ10" s="1">
        <v>43086</v>
      </c>
      <c r="BK10" s="1">
        <v>43086</v>
      </c>
      <c r="BL10" s="3">
        <f t="shared" si="16"/>
        <v>100</v>
      </c>
      <c r="BM10" s="1">
        <v>44356</v>
      </c>
      <c r="BN10" s="1">
        <v>44356</v>
      </c>
      <c r="BO10" s="8">
        <f t="shared" si="17"/>
        <v>100</v>
      </c>
      <c r="BP10" s="1">
        <v>43480</v>
      </c>
      <c r="BQ10" s="1">
        <v>43480</v>
      </c>
      <c r="BR10" s="8">
        <f t="shared" si="4"/>
        <v>100</v>
      </c>
      <c r="BS10" s="1">
        <v>41443</v>
      </c>
      <c r="BT10" s="1">
        <v>41443</v>
      </c>
      <c r="BU10" s="8">
        <f t="shared" si="14"/>
        <v>100</v>
      </c>
      <c r="BV10" s="11">
        <v>42422</v>
      </c>
      <c r="BW10" s="11">
        <v>42422</v>
      </c>
      <c r="BX10" s="33">
        <f t="shared" si="15"/>
        <v>100</v>
      </c>
      <c r="BY10" s="11">
        <v>42084</v>
      </c>
      <c r="BZ10" s="11">
        <v>42084</v>
      </c>
      <c r="CA10" s="33">
        <f t="shared" si="5"/>
        <v>100</v>
      </c>
      <c r="CB10" s="12">
        <v>38204</v>
      </c>
      <c r="CC10" s="12">
        <v>38204</v>
      </c>
      <c r="CD10" s="22">
        <f t="shared" si="18"/>
        <v>100</v>
      </c>
      <c r="CE10" s="12">
        <v>38405</v>
      </c>
      <c r="CF10" s="12">
        <v>38405</v>
      </c>
      <c r="CG10" s="22">
        <f t="shared" si="6"/>
        <v>100</v>
      </c>
      <c r="CH10" s="12">
        <v>37062</v>
      </c>
      <c r="CI10" s="12">
        <v>37062</v>
      </c>
      <c r="CJ10" s="22">
        <f t="shared" si="7"/>
        <v>100</v>
      </c>
      <c r="CK10" s="11">
        <v>35146</v>
      </c>
      <c r="CL10" s="11">
        <v>35146</v>
      </c>
      <c r="CM10" s="22">
        <f t="shared" si="8"/>
        <v>100</v>
      </c>
    </row>
    <row r="11" spans="1:93" x14ac:dyDescent="0.2">
      <c r="A11" s="35" t="s">
        <v>7</v>
      </c>
      <c r="B11" s="18">
        <v>44962</v>
      </c>
      <c r="C11" s="18">
        <v>43854</v>
      </c>
      <c r="D11" s="19">
        <v>97.54</v>
      </c>
      <c r="E11" s="18">
        <v>47152</v>
      </c>
      <c r="F11" s="18">
        <v>46221</v>
      </c>
      <c r="G11" s="19">
        <v>98.03</v>
      </c>
      <c r="H11" s="18">
        <v>49518</v>
      </c>
      <c r="I11" s="18">
        <v>48526</v>
      </c>
      <c r="J11" s="20">
        <v>98</v>
      </c>
      <c r="K11" s="18">
        <v>52533</v>
      </c>
      <c r="L11" s="18">
        <v>51335</v>
      </c>
      <c r="M11" s="20">
        <v>97.7</v>
      </c>
      <c r="N11" s="18">
        <v>55880</v>
      </c>
      <c r="O11" s="18">
        <v>54544</v>
      </c>
      <c r="P11" s="20">
        <v>97.6</v>
      </c>
      <c r="Q11" s="18">
        <v>58975</v>
      </c>
      <c r="R11" s="18">
        <v>57562</v>
      </c>
      <c r="S11" s="20">
        <v>97.6</v>
      </c>
      <c r="T11" s="18">
        <v>62843</v>
      </c>
      <c r="U11" s="18">
        <v>61257</v>
      </c>
      <c r="V11" s="20">
        <v>97.5</v>
      </c>
      <c r="W11" s="18">
        <v>66303</v>
      </c>
      <c r="X11" s="18">
        <v>64423</v>
      </c>
      <c r="Y11" s="20">
        <v>97.2</v>
      </c>
      <c r="Z11" s="18">
        <v>70496</v>
      </c>
      <c r="AA11" s="18">
        <v>68190</v>
      </c>
      <c r="AB11" s="20">
        <f t="shared" si="9"/>
        <v>96.72889241942805</v>
      </c>
      <c r="AC11" s="18">
        <v>75576</v>
      </c>
      <c r="AD11" s="18">
        <v>72865</v>
      </c>
      <c r="AE11" s="20">
        <f t="shared" si="10"/>
        <v>96.412882396528005</v>
      </c>
      <c r="AF11" s="18">
        <v>80380</v>
      </c>
      <c r="AG11" s="18">
        <v>77100</v>
      </c>
      <c r="AH11" s="20">
        <f t="shared" si="0"/>
        <v>95.919382931077379</v>
      </c>
      <c r="AI11" s="18">
        <v>83623</v>
      </c>
      <c r="AJ11" s="18">
        <v>79669</v>
      </c>
      <c r="AK11" s="20">
        <f t="shared" si="1"/>
        <v>95.271635793980124</v>
      </c>
      <c r="AL11" s="18">
        <v>87786</v>
      </c>
      <c r="AM11" s="18">
        <v>83693</v>
      </c>
      <c r="AN11" s="20">
        <f t="shared" si="11"/>
        <v>95.337525345727116</v>
      </c>
      <c r="AO11" s="18">
        <v>90934</v>
      </c>
      <c r="AP11" s="18">
        <v>86755</v>
      </c>
      <c r="AQ11" s="20">
        <f t="shared" si="12"/>
        <v>95.404359205577677</v>
      </c>
      <c r="AR11" s="18">
        <v>94707</v>
      </c>
      <c r="AS11" s="18">
        <v>90105</v>
      </c>
      <c r="AT11" s="20">
        <f t="shared" si="13"/>
        <v>95.140802686179484</v>
      </c>
      <c r="AU11" s="18">
        <v>101195</v>
      </c>
      <c r="AV11" s="18">
        <v>96781</v>
      </c>
      <c r="AW11" s="20">
        <f t="shared" si="2"/>
        <v>95.6</v>
      </c>
      <c r="AX11" s="18">
        <v>105998</v>
      </c>
      <c r="AY11" s="18">
        <v>101405</v>
      </c>
      <c r="AZ11" s="20">
        <f t="shared" si="3"/>
        <v>95.7</v>
      </c>
      <c r="BA11" s="18">
        <v>108033</v>
      </c>
      <c r="BB11" s="18">
        <v>103029</v>
      </c>
      <c r="BC11" s="20">
        <v>95.37</v>
      </c>
      <c r="BD11" s="18">
        <v>113410</v>
      </c>
      <c r="BE11" s="18">
        <v>109036</v>
      </c>
      <c r="BF11" s="20">
        <v>96.1</v>
      </c>
      <c r="BG11" s="18">
        <v>119150</v>
      </c>
      <c r="BH11" s="18">
        <v>114913</v>
      </c>
      <c r="BI11" s="20">
        <v>96.44</v>
      </c>
      <c r="BJ11" s="18">
        <v>127333</v>
      </c>
      <c r="BK11" s="18">
        <v>122925</v>
      </c>
      <c r="BL11" s="20">
        <f t="shared" si="16"/>
        <v>96.538210833012656</v>
      </c>
      <c r="BM11" s="18">
        <v>133039</v>
      </c>
      <c r="BN11" s="18">
        <v>128861</v>
      </c>
      <c r="BO11" s="21">
        <f t="shared" si="17"/>
        <v>96.859567495245756</v>
      </c>
      <c r="BP11" s="18">
        <v>139611</v>
      </c>
      <c r="BQ11" s="18">
        <v>135231</v>
      </c>
      <c r="BR11" s="21">
        <f t="shared" si="4"/>
        <v>96.862711390936241</v>
      </c>
      <c r="BS11" s="18">
        <v>163080</v>
      </c>
      <c r="BT11" s="18">
        <v>158492</v>
      </c>
      <c r="BU11" s="21">
        <f>(BT11/BS11)*100</f>
        <v>97.186656855531027</v>
      </c>
      <c r="BV11" s="12">
        <v>171740</v>
      </c>
      <c r="BW11" s="12">
        <v>166909</v>
      </c>
      <c r="BX11" s="22">
        <f t="shared" si="15"/>
        <v>97.187026901129613</v>
      </c>
      <c r="BY11" s="12">
        <v>178982</v>
      </c>
      <c r="BZ11" s="12">
        <v>174999</v>
      </c>
      <c r="CA11" s="22">
        <f t="shared" si="5"/>
        <v>97.77463655563129</v>
      </c>
      <c r="CB11" s="12">
        <f>SUM(CB12:CB13)</f>
        <v>187790</v>
      </c>
      <c r="CC11" s="12">
        <f>SUM(CC12:CC13)</f>
        <v>183834</v>
      </c>
      <c r="CD11" s="22">
        <f t="shared" si="18"/>
        <v>97.893391554395876</v>
      </c>
      <c r="CE11" s="12">
        <f>SUM(CE12:CE13)</f>
        <v>194571</v>
      </c>
      <c r="CF11" s="12">
        <f>SUM(CF12:CF13)</f>
        <v>192099</v>
      </c>
      <c r="CG11" s="22">
        <f t="shared" si="6"/>
        <v>98.729512620071844</v>
      </c>
      <c r="CH11" s="12">
        <f>SUM(CH12:CH13)</f>
        <v>203118</v>
      </c>
      <c r="CI11" s="12">
        <f>SUM(CI12:CI13)</f>
        <v>201126</v>
      </c>
      <c r="CJ11" s="22">
        <f t="shared" si="7"/>
        <v>99.019289280122877</v>
      </c>
      <c r="CK11" s="11">
        <f>SUM(CK12:CK13)</f>
        <v>216830</v>
      </c>
      <c r="CL11" s="11">
        <f>SUM(CL12:CL13)</f>
        <v>214905</v>
      </c>
      <c r="CM11" s="22">
        <f t="shared" si="8"/>
        <v>99.112207720333899</v>
      </c>
    </row>
    <row r="12" spans="1:93" x14ac:dyDescent="0.2">
      <c r="A12" s="17" t="s">
        <v>42</v>
      </c>
      <c r="B12" s="18"/>
      <c r="C12" s="18"/>
      <c r="D12" s="19"/>
      <c r="E12" s="18"/>
      <c r="F12" s="18"/>
      <c r="G12" s="19"/>
      <c r="H12" s="18"/>
      <c r="I12" s="18"/>
      <c r="J12" s="20"/>
      <c r="K12" s="18"/>
      <c r="L12" s="18"/>
      <c r="M12" s="20"/>
      <c r="N12" s="18"/>
      <c r="O12" s="18"/>
      <c r="P12" s="20"/>
      <c r="Q12" s="18"/>
      <c r="R12" s="18"/>
      <c r="S12" s="20"/>
      <c r="T12" s="18"/>
      <c r="U12" s="18"/>
      <c r="V12" s="20"/>
      <c r="W12" s="18"/>
      <c r="X12" s="18"/>
      <c r="Y12" s="20"/>
      <c r="Z12" s="18"/>
      <c r="AA12" s="18"/>
      <c r="AB12" s="20"/>
      <c r="AC12" s="18"/>
      <c r="AD12" s="18"/>
      <c r="AE12" s="20"/>
      <c r="AF12" s="18"/>
      <c r="AG12" s="18"/>
      <c r="AH12" s="20"/>
      <c r="AI12" s="18"/>
      <c r="AJ12" s="18"/>
      <c r="AK12" s="20"/>
      <c r="AL12" s="18"/>
      <c r="AM12" s="18"/>
      <c r="AN12" s="20"/>
      <c r="AO12" s="18"/>
      <c r="AP12" s="18"/>
      <c r="AQ12" s="20"/>
      <c r="AR12" s="18"/>
      <c r="AS12" s="18"/>
      <c r="AT12" s="20"/>
      <c r="AU12" s="18"/>
      <c r="AV12" s="18"/>
      <c r="AW12" s="20"/>
      <c r="AX12" s="18"/>
      <c r="AY12" s="18"/>
      <c r="AZ12" s="20"/>
      <c r="BA12" s="18"/>
      <c r="BB12" s="18"/>
      <c r="BC12" s="20"/>
      <c r="BD12" s="18"/>
      <c r="BE12" s="18"/>
      <c r="BF12" s="20"/>
      <c r="BG12" s="18"/>
      <c r="BH12" s="18"/>
      <c r="BI12" s="20"/>
      <c r="BJ12" s="18"/>
      <c r="BK12" s="18"/>
      <c r="BL12" s="20"/>
      <c r="BM12" s="18"/>
      <c r="BN12" s="18"/>
      <c r="BO12" s="21"/>
      <c r="BP12" s="18"/>
      <c r="BQ12" s="18"/>
      <c r="BR12" s="21"/>
      <c r="BS12" s="18"/>
      <c r="BT12" s="18"/>
      <c r="BU12" s="21"/>
      <c r="BV12" s="12"/>
      <c r="BW12" s="12"/>
      <c r="BX12" s="22"/>
      <c r="BY12" s="12"/>
      <c r="BZ12" s="12"/>
      <c r="CA12" s="22"/>
      <c r="CB12" s="12">
        <v>186375</v>
      </c>
      <c r="CC12" s="12">
        <v>182419</v>
      </c>
      <c r="CD12" s="22">
        <f t="shared" si="18"/>
        <v>97.877397719651242</v>
      </c>
      <c r="CE12" s="12">
        <v>188982</v>
      </c>
      <c r="CF12" s="12">
        <v>186510</v>
      </c>
      <c r="CG12" s="22">
        <f t="shared" si="6"/>
        <v>98.691938914817285</v>
      </c>
      <c r="CH12" s="12">
        <v>196328</v>
      </c>
      <c r="CI12" s="12">
        <v>194336</v>
      </c>
      <c r="CJ12" s="22">
        <f t="shared" si="7"/>
        <v>98.985371419257575</v>
      </c>
      <c r="CK12" s="11">
        <v>205607</v>
      </c>
      <c r="CL12" s="11">
        <v>203682</v>
      </c>
      <c r="CM12" s="22">
        <f t="shared" si="8"/>
        <v>99.063747829597233</v>
      </c>
    </row>
    <row r="13" spans="1:93" x14ac:dyDescent="0.2">
      <c r="A13" s="17" t="s">
        <v>41</v>
      </c>
      <c r="B13" s="18"/>
      <c r="C13" s="18"/>
      <c r="D13" s="19"/>
      <c r="E13" s="18"/>
      <c r="F13" s="18"/>
      <c r="G13" s="19"/>
      <c r="H13" s="18"/>
      <c r="I13" s="18"/>
      <c r="J13" s="20"/>
      <c r="K13" s="18"/>
      <c r="L13" s="18"/>
      <c r="M13" s="20"/>
      <c r="N13" s="18"/>
      <c r="O13" s="18"/>
      <c r="P13" s="20"/>
      <c r="Q13" s="18"/>
      <c r="R13" s="18"/>
      <c r="S13" s="20"/>
      <c r="T13" s="18"/>
      <c r="U13" s="18"/>
      <c r="V13" s="20"/>
      <c r="W13" s="18"/>
      <c r="X13" s="18"/>
      <c r="Y13" s="20"/>
      <c r="Z13" s="18"/>
      <c r="AA13" s="18"/>
      <c r="AB13" s="20"/>
      <c r="AC13" s="18"/>
      <c r="AD13" s="18"/>
      <c r="AE13" s="20"/>
      <c r="AF13" s="18"/>
      <c r="AG13" s="18"/>
      <c r="AH13" s="20"/>
      <c r="AI13" s="18"/>
      <c r="AJ13" s="18"/>
      <c r="AK13" s="20"/>
      <c r="AL13" s="18"/>
      <c r="AM13" s="18"/>
      <c r="AN13" s="20"/>
      <c r="AO13" s="18"/>
      <c r="AP13" s="18"/>
      <c r="AQ13" s="20"/>
      <c r="AR13" s="18"/>
      <c r="AS13" s="18"/>
      <c r="AT13" s="20"/>
      <c r="AU13" s="18"/>
      <c r="AV13" s="18"/>
      <c r="AW13" s="20"/>
      <c r="AX13" s="18"/>
      <c r="AY13" s="18"/>
      <c r="AZ13" s="20"/>
      <c r="BA13" s="18"/>
      <c r="BB13" s="18"/>
      <c r="BC13" s="20"/>
      <c r="BD13" s="18"/>
      <c r="BE13" s="18"/>
      <c r="BF13" s="20"/>
      <c r="BG13" s="18"/>
      <c r="BH13" s="18"/>
      <c r="BI13" s="20"/>
      <c r="BJ13" s="18"/>
      <c r="BK13" s="18"/>
      <c r="BL13" s="20"/>
      <c r="BM13" s="18"/>
      <c r="BN13" s="18"/>
      <c r="BO13" s="21"/>
      <c r="BP13" s="18"/>
      <c r="BQ13" s="18"/>
      <c r="BR13" s="21"/>
      <c r="BS13" s="18"/>
      <c r="BT13" s="18"/>
      <c r="BU13" s="21"/>
      <c r="BV13" s="12"/>
      <c r="BW13" s="12"/>
      <c r="BX13" s="22"/>
      <c r="BY13" s="12"/>
      <c r="BZ13" s="12"/>
      <c r="CA13" s="22"/>
      <c r="CB13" s="12">
        <v>1415</v>
      </c>
      <c r="CC13" s="12">
        <v>1415</v>
      </c>
      <c r="CD13" s="22">
        <f t="shared" si="18"/>
        <v>100</v>
      </c>
      <c r="CE13" s="12">
        <v>5589</v>
      </c>
      <c r="CF13" s="12">
        <v>5589</v>
      </c>
      <c r="CG13" s="22">
        <f t="shared" si="6"/>
        <v>100</v>
      </c>
      <c r="CH13" s="12">
        <v>6790</v>
      </c>
      <c r="CI13" s="12">
        <v>6790</v>
      </c>
      <c r="CJ13" s="22">
        <f t="shared" si="7"/>
        <v>100</v>
      </c>
      <c r="CK13" s="11">
        <v>11223</v>
      </c>
      <c r="CL13" s="11">
        <v>11223</v>
      </c>
      <c r="CM13" s="22">
        <f t="shared" si="8"/>
        <v>100</v>
      </c>
    </row>
    <row r="14" spans="1:93" x14ac:dyDescent="0.2">
      <c r="A14" s="32" t="s">
        <v>8</v>
      </c>
      <c r="B14" s="1">
        <v>345649</v>
      </c>
      <c r="C14" s="1">
        <v>345649</v>
      </c>
      <c r="D14" s="2">
        <v>100</v>
      </c>
      <c r="E14" s="1">
        <v>356619</v>
      </c>
      <c r="F14" s="1">
        <v>356619</v>
      </c>
      <c r="G14" s="2">
        <v>100</v>
      </c>
      <c r="H14" s="1">
        <v>356139</v>
      </c>
      <c r="I14" s="1">
        <v>356139</v>
      </c>
      <c r="J14" s="3">
        <v>100</v>
      </c>
      <c r="K14" s="1">
        <v>363755</v>
      </c>
      <c r="L14" s="1">
        <v>363755</v>
      </c>
      <c r="M14" s="3">
        <v>100</v>
      </c>
      <c r="N14" s="1">
        <v>443709</v>
      </c>
      <c r="O14" s="1">
        <v>443709</v>
      </c>
      <c r="P14" s="3">
        <v>100</v>
      </c>
      <c r="Q14" s="1">
        <v>458083</v>
      </c>
      <c r="R14" s="1">
        <v>458083</v>
      </c>
      <c r="S14" s="3">
        <v>100</v>
      </c>
      <c r="T14" s="1">
        <v>478059</v>
      </c>
      <c r="U14" s="1">
        <v>478059</v>
      </c>
      <c r="V14" s="3">
        <v>100</v>
      </c>
      <c r="W14" s="1">
        <v>485801</v>
      </c>
      <c r="X14" s="1">
        <v>485801</v>
      </c>
      <c r="Y14" s="3">
        <v>100</v>
      </c>
      <c r="Z14" s="1">
        <v>483126</v>
      </c>
      <c r="AA14" s="1">
        <v>483126</v>
      </c>
      <c r="AB14" s="3">
        <f t="shared" si="9"/>
        <v>100</v>
      </c>
      <c r="AC14" s="1">
        <v>472838</v>
      </c>
      <c r="AD14" s="1">
        <v>472838</v>
      </c>
      <c r="AE14" s="3">
        <f t="shared" si="10"/>
        <v>100</v>
      </c>
      <c r="AF14" s="1">
        <v>562492</v>
      </c>
      <c r="AG14" s="1">
        <v>562492</v>
      </c>
      <c r="AH14" s="3">
        <f t="shared" si="0"/>
        <v>100</v>
      </c>
      <c r="AI14" s="1">
        <v>592852</v>
      </c>
      <c r="AJ14" s="1">
        <v>592852</v>
      </c>
      <c r="AK14" s="3">
        <f t="shared" si="1"/>
        <v>100</v>
      </c>
      <c r="AL14" s="1">
        <v>567378</v>
      </c>
      <c r="AM14" s="1">
        <v>567378</v>
      </c>
      <c r="AN14" s="3">
        <f t="shared" si="11"/>
        <v>100</v>
      </c>
      <c r="AO14" s="1">
        <v>568922</v>
      </c>
      <c r="AP14" s="1">
        <v>568922</v>
      </c>
      <c r="AQ14" s="3">
        <f t="shared" si="12"/>
        <v>100</v>
      </c>
      <c r="AR14" s="1">
        <v>588026</v>
      </c>
      <c r="AS14" s="1">
        <v>588026</v>
      </c>
      <c r="AT14" s="3">
        <f t="shared" si="13"/>
        <v>100</v>
      </c>
      <c r="AU14" s="1">
        <v>550124</v>
      </c>
      <c r="AV14" s="1">
        <v>550124</v>
      </c>
      <c r="AW14" s="3">
        <f t="shared" si="2"/>
        <v>100</v>
      </c>
      <c r="AX14" s="1">
        <v>547622</v>
      </c>
      <c r="AY14" s="1">
        <v>547622</v>
      </c>
      <c r="AZ14" s="3">
        <f t="shared" si="3"/>
        <v>100</v>
      </c>
      <c r="BA14" s="1">
        <v>569080</v>
      </c>
      <c r="BB14" s="1">
        <v>569080</v>
      </c>
      <c r="BC14" s="3">
        <v>100</v>
      </c>
      <c r="BD14" s="1">
        <v>622106</v>
      </c>
      <c r="BE14" s="1">
        <v>622106</v>
      </c>
      <c r="BF14" s="3">
        <v>100</v>
      </c>
      <c r="BG14" s="1">
        <v>636285</v>
      </c>
      <c r="BH14" s="1">
        <v>636285</v>
      </c>
      <c r="BI14" s="3">
        <v>100</v>
      </c>
      <c r="BJ14" s="1">
        <v>699247</v>
      </c>
      <c r="BK14" s="1">
        <v>699247</v>
      </c>
      <c r="BL14" s="3">
        <f t="shared" si="16"/>
        <v>100</v>
      </c>
      <c r="BM14" s="1">
        <v>665048</v>
      </c>
      <c r="BN14" s="1">
        <v>665048</v>
      </c>
      <c r="BO14" s="8">
        <f t="shared" si="17"/>
        <v>100</v>
      </c>
      <c r="BP14" s="1">
        <v>663584</v>
      </c>
      <c r="BQ14" s="1">
        <v>663584</v>
      </c>
      <c r="BR14" s="8">
        <f t="shared" si="4"/>
        <v>100</v>
      </c>
      <c r="BS14" s="1">
        <v>645418</v>
      </c>
      <c r="BT14" s="1">
        <v>645418</v>
      </c>
      <c r="BU14" s="8">
        <f t="shared" si="14"/>
        <v>100</v>
      </c>
      <c r="BV14" s="11">
        <v>619309</v>
      </c>
      <c r="BW14" s="11">
        <v>619309</v>
      </c>
      <c r="BX14" s="33">
        <f t="shared" si="15"/>
        <v>100</v>
      </c>
      <c r="BY14" s="11">
        <v>611407</v>
      </c>
      <c r="BZ14" s="11">
        <v>611407</v>
      </c>
      <c r="CA14" s="33">
        <f t="shared" si="5"/>
        <v>100</v>
      </c>
      <c r="CB14" s="12">
        <v>619705</v>
      </c>
      <c r="CC14" s="12">
        <v>619705</v>
      </c>
      <c r="CD14" s="22">
        <f t="shared" si="18"/>
        <v>100</v>
      </c>
      <c r="CE14" s="12">
        <v>608911</v>
      </c>
      <c r="CF14" s="12">
        <v>608911</v>
      </c>
      <c r="CG14" s="22">
        <f t="shared" si="6"/>
        <v>100</v>
      </c>
      <c r="CH14" s="12">
        <v>643161</v>
      </c>
      <c r="CI14" s="12">
        <v>643161</v>
      </c>
      <c r="CJ14" s="22">
        <f t="shared" si="7"/>
        <v>100</v>
      </c>
      <c r="CK14" s="11">
        <v>668533</v>
      </c>
      <c r="CL14" s="11">
        <v>668533</v>
      </c>
      <c r="CM14" s="22">
        <f t="shared" si="8"/>
        <v>100</v>
      </c>
    </row>
    <row r="15" spans="1:93" x14ac:dyDescent="0.2">
      <c r="A15" s="32" t="s">
        <v>9</v>
      </c>
      <c r="B15" s="1"/>
      <c r="C15" s="1"/>
      <c r="D15" s="2"/>
      <c r="E15" s="1"/>
      <c r="F15" s="1"/>
      <c r="G15" s="2"/>
      <c r="H15" s="1"/>
      <c r="I15" s="1"/>
      <c r="J15" s="3"/>
      <c r="K15" s="1"/>
      <c r="L15" s="1"/>
      <c r="M15" s="3"/>
      <c r="N15" s="1"/>
      <c r="O15" s="1"/>
      <c r="P15" s="3"/>
      <c r="Q15" s="1"/>
      <c r="R15" s="1"/>
      <c r="S15" s="3"/>
      <c r="T15" s="1"/>
      <c r="U15" s="1"/>
      <c r="V15" s="3"/>
      <c r="W15" s="36"/>
      <c r="X15" s="36"/>
      <c r="Y15" s="37"/>
      <c r="Z15" s="1"/>
      <c r="AA15" s="1"/>
      <c r="AB15" s="3"/>
      <c r="AC15" s="1"/>
      <c r="AD15" s="1"/>
      <c r="AE15" s="3"/>
      <c r="AF15" s="1"/>
      <c r="AG15" s="1"/>
      <c r="AH15" s="3"/>
      <c r="AI15" s="1"/>
      <c r="AJ15" s="1"/>
      <c r="AK15" s="3"/>
      <c r="AL15" s="1"/>
      <c r="AM15" s="1"/>
      <c r="AN15" s="3"/>
      <c r="AO15" s="1"/>
      <c r="AP15" s="1"/>
      <c r="AQ15" s="3"/>
      <c r="AR15" s="1"/>
      <c r="AS15" s="1"/>
      <c r="AT15" s="3"/>
      <c r="AU15" s="1"/>
      <c r="AV15" s="1"/>
      <c r="AW15" s="3"/>
      <c r="AX15" s="1"/>
      <c r="AY15" s="1"/>
      <c r="AZ15" s="3"/>
      <c r="BA15" s="1"/>
      <c r="BB15" s="1"/>
      <c r="BC15" s="3"/>
      <c r="BD15" s="1"/>
      <c r="BE15" s="1"/>
      <c r="BF15" s="3"/>
      <c r="BG15" s="1"/>
      <c r="BH15" s="1"/>
      <c r="BI15" s="3"/>
      <c r="BJ15" s="1"/>
      <c r="BK15" s="1"/>
      <c r="BL15" s="3"/>
      <c r="BM15" s="1"/>
      <c r="BN15" s="1"/>
      <c r="BO15" s="3"/>
      <c r="BP15" s="1"/>
      <c r="BQ15" s="1"/>
      <c r="BR15" s="3"/>
      <c r="BS15" s="1"/>
      <c r="BT15" s="1"/>
      <c r="BU15" s="8"/>
      <c r="BV15" s="11"/>
      <c r="BW15" s="11"/>
      <c r="BX15" s="33"/>
      <c r="BY15" s="11"/>
      <c r="BZ15" s="11"/>
      <c r="CA15" s="33"/>
      <c r="CB15" s="12"/>
      <c r="CC15" s="12"/>
      <c r="CD15" s="22"/>
      <c r="CE15" s="12"/>
      <c r="CF15" s="12"/>
      <c r="CG15" s="22"/>
      <c r="CH15" s="12"/>
      <c r="CI15" s="12"/>
      <c r="CJ15" s="22"/>
      <c r="CK15" s="11"/>
      <c r="CL15" s="11"/>
      <c r="CM15" s="22"/>
    </row>
    <row r="16" spans="1:93" x14ac:dyDescent="0.2">
      <c r="A16" s="32" t="s">
        <v>10</v>
      </c>
      <c r="M16" s="38"/>
      <c r="P16" s="38"/>
      <c r="S16" s="38"/>
      <c r="T16" s="36"/>
      <c r="U16" s="36"/>
      <c r="V16" s="37"/>
      <c r="W16" s="36"/>
      <c r="X16" s="36"/>
      <c r="Y16" s="37"/>
      <c r="Z16" s="1"/>
      <c r="AA16" s="1"/>
      <c r="AB16" s="3"/>
      <c r="AC16" s="1"/>
      <c r="AD16" s="1"/>
      <c r="AE16" s="3"/>
      <c r="AF16" s="1"/>
      <c r="AG16" s="1"/>
      <c r="AH16" s="3"/>
      <c r="AI16" s="1"/>
      <c r="AJ16" s="1"/>
      <c r="AK16" s="3"/>
      <c r="AL16" s="1"/>
      <c r="AM16" s="1"/>
      <c r="AN16" s="3"/>
      <c r="AO16" s="1"/>
      <c r="AP16" s="1"/>
      <c r="AQ16" s="3"/>
      <c r="AR16" s="1"/>
      <c r="AS16" s="1"/>
      <c r="AT16" s="3"/>
      <c r="AU16" s="1"/>
      <c r="AV16" s="1"/>
      <c r="AW16" s="3"/>
      <c r="AX16" s="1"/>
      <c r="AY16" s="1"/>
      <c r="AZ16" s="3"/>
      <c r="BA16" s="1"/>
      <c r="BB16" s="1"/>
      <c r="BC16" s="3"/>
      <c r="BD16" s="1"/>
      <c r="BE16" s="1"/>
      <c r="BF16" s="3"/>
      <c r="BG16" s="1"/>
      <c r="BH16" s="1"/>
      <c r="BI16" s="3"/>
      <c r="BJ16" s="1"/>
      <c r="BK16" s="1"/>
      <c r="BL16" s="3"/>
      <c r="BM16" s="1"/>
      <c r="BN16" s="1"/>
      <c r="BO16" s="3"/>
      <c r="BP16" s="1"/>
      <c r="BQ16" s="1"/>
      <c r="BR16" s="3"/>
      <c r="BS16" s="1"/>
      <c r="BT16" s="1"/>
      <c r="BU16" s="8"/>
      <c r="BV16" s="11"/>
      <c r="BW16" s="11"/>
      <c r="BX16" s="33"/>
      <c r="BY16" s="11"/>
      <c r="BZ16" s="11"/>
      <c r="CA16" s="33"/>
      <c r="CB16" s="12"/>
      <c r="CC16" s="12"/>
      <c r="CD16" s="22"/>
      <c r="CE16" s="12"/>
      <c r="CF16" s="12"/>
      <c r="CG16" s="22"/>
      <c r="CH16" s="12"/>
      <c r="CI16" s="12"/>
      <c r="CJ16" s="22"/>
      <c r="CK16" s="11"/>
      <c r="CL16" s="11"/>
      <c r="CM16" s="22"/>
    </row>
    <row r="17" spans="1:91" x14ac:dyDescent="0.2">
      <c r="A17" s="32" t="s">
        <v>21</v>
      </c>
      <c r="M17" s="38"/>
      <c r="P17" s="38"/>
      <c r="S17" s="38"/>
      <c r="T17" s="36"/>
      <c r="U17" s="36"/>
      <c r="V17" s="37"/>
      <c r="W17" s="36"/>
      <c r="X17" s="36"/>
      <c r="Y17" s="37"/>
      <c r="Z17" s="1"/>
      <c r="AA17" s="1"/>
      <c r="AB17" s="3"/>
      <c r="AC17" s="1"/>
      <c r="AD17" s="1"/>
      <c r="AE17" s="3"/>
      <c r="AF17" s="1"/>
      <c r="AG17" s="1"/>
      <c r="AH17" s="3"/>
      <c r="AI17" s="1"/>
      <c r="AJ17" s="1"/>
      <c r="AK17" s="3"/>
      <c r="AL17" s="1"/>
      <c r="AM17" s="1"/>
      <c r="AN17" s="3"/>
      <c r="AO17" s="1"/>
      <c r="AP17" s="1"/>
      <c r="AQ17" s="3"/>
      <c r="AR17" s="1"/>
      <c r="AS17" s="1"/>
      <c r="AT17" s="3"/>
      <c r="AU17" s="1"/>
      <c r="AV17" s="1"/>
      <c r="AW17" s="3"/>
      <c r="AX17" s="1"/>
      <c r="AY17" s="1"/>
      <c r="AZ17" s="3"/>
      <c r="BA17" s="1"/>
      <c r="BB17" s="1"/>
      <c r="BC17" s="3"/>
      <c r="BD17" s="1"/>
      <c r="BE17" s="1"/>
      <c r="BF17" s="3"/>
      <c r="BG17" s="1"/>
      <c r="BH17" s="1"/>
      <c r="BI17" s="3"/>
      <c r="BJ17" s="1"/>
      <c r="BK17" s="1"/>
      <c r="BL17" s="3"/>
      <c r="BM17" s="1"/>
      <c r="BN17" s="1"/>
      <c r="BO17" s="3"/>
      <c r="BP17" s="1"/>
      <c r="BQ17" s="1"/>
      <c r="BR17" s="3"/>
      <c r="BS17" s="1"/>
      <c r="BT17" s="1"/>
      <c r="BU17" s="8"/>
      <c r="BV17" s="11"/>
      <c r="BW17" s="11"/>
      <c r="BX17" s="33"/>
      <c r="BY17" s="11"/>
      <c r="BZ17" s="11"/>
      <c r="CA17" s="33"/>
      <c r="CB17" s="12"/>
      <c r="CC17" s="12"/>
      <c r="CD17" s="22"/>
      <c r="CE17" s="12"/>
      <c r="CF17" s="12"/>
      <c r="CG17" s="22"/>
      <c r="CH17" s="12"/>
      <c r="CI17" s="12"/>
      <c r="CJ17" s="22"/>
      <c r="CK17" s="11"/>
      <c r="CL17" s="11"/>
      <c r="CM17" s="22"/>
    </row>
    <row r="18" spans="1:91" ht="26.4" x14ac:dyDescent="0.2">
      <c r="A18" s="32" t="s">
        <v>11</v>
      </c>
      <c r="B18" s="1">
        <v>5167</v>
      </c>
      <c r="C18" s="1">
        <v>5167</v>
      </c>
      <c r="D18" s="2">
        <v>100</v>
      </c>
      <c r="E18" s="1">
        <v>8975</v>
      </c>
      <c r="F18" s="1">
        <v>8975</v>
      </c>
      <c r="G18" s="2">
        <v>100</v>
      </c>
      <c r="H18" s="1">
        <v>17565</v>
      </c>
      <c r="I18" s="1">
        <v>17567</v>
      </c>
      <c r="J18" s="3">
        <v>100</v>
      </c>
      <c r="K18" s="1">
        <v>9558</v>
      </c>
      <c r="L18" s="1">
        <v>9558</v>
      </c>
      <c r="M18" s="3">
        <v>100</v>
      </c>
      <c r="N18" s="1">
        <v>12357</v>
      </c>
      <c r="O18" s="1">
        <v>12357</v>
      </c>
      <c r="P18" s="3">
        <v>100</v>
      </c>
      <c r="Q18" s="1">
        <v>2649</v>
      </c>
      <c r="R18" s="1">
        <v>2649</v>
      </c>
      <c r="S18" s="3">
        <v>100</v>
      </c>
      <c r="T18" s="1">
        <v>2952</v>
      </c>
      <c r="U18" s="1">
        <v>2952</v>
      </c>
      <c r="V18" s="3">
        <v>100</v>
      </c>
      <c r="W18" s="1">
        <v>0</v>
      </c>
      <c r="X18" s="1">
        <v>0</v>
      </c>
      <c r="Y18" s="39" t="s">
        <v>22</v>
      </c>
      <c r="Z18" s="1">
        <v>0</v>
      </c>
      <c r="AA18" s="1">
        <v>0</v>
      </c>
      <c r="AB18" s="7" t="s">
        <v>22</v>
      </c>
      <c r="AC18" s="1"/>
      <c r="AD18" s="1"/>
      <c r="AE18" s="7"/>
      <c r="AF18" s="1"/>
      <c r="AG18" s="1"/>
      <c r="AH18" s="7"/>
      <c r="AI18" s="1"/>
      <c r="AJ18" s="1"/>
      <c r="AK18" s="7"/>
      <c r="AL18" s="1"/>
      <c r="AM18" s="1"/>
      <c r="AN18" s="7"/>
      <c r="AO18" s="1"/>
      <c r="AP18" s="1"/>
      <c r="AQ18" s="7"/>
      <c r="AR18" s="1"/>
      <c r="AS18" s="1"/>
      <c r="AT18" s="7"/>
      <c r="AU18" s="1"/>
      <c r="AV18" s="1"/>
      <c r="AW18" s="7"/>
      <c r="AX18" s="1"/>
      <c r="AY18" s="1"/>
      <c r="AZ18" s="7"/>
      <c r="BA18" s="1"/>
      <c r="BB18" s="1"/>
      <c r="BC18" s="7"/>
      <c r="BD18" s="1"/>
      <c r="BE18" s="1"/>
      <c r="BF18" s="7"/>
      <c r="BG18" s="1"/>
      <c r="BH18" s="1"/>
      <c r="BI18" s="7"/>
      <c r="BJ18" s="1"/>
      <c r="BK18" s="1"/>
      <c r="BL18" s="3"/>
      <c r="BM18" s="1"/>
      <c r="BN18" s="1"/>
      <c r="BO18" s="3"/>
      <c r="BP18" s="1"/>
      <c r="BQ18" s="1"/>
      <c r="BR18" s="3"/>
      <c r="BS18" s="1"/>
      <c r="BT18" s="1"/>
      <c r="BU18" s="8"/>
      <c r="BV18" s="11"/>
      <c r="BW18" s="11"/>
      <c r="BX18" s="33"/>
      <c r="BY18" s="11"/>
      <c r="BZ18" s="11"/>
      <c r="CA18" s="33"/>
      <c r="CB18" s="12"/>
      <c r="CC18" s="12"/>
      <c r="CD18" s="22"/>
      <c r="CE18" s="12"/>
      <c r="CF18" s="12"/>
      <c r="CG18" s="22"/>
      <c r="CH18" s="12"/>
      <c r="CI18" s="12"/>
      <c r="CJ18" s="22"/>
      <c r="CK18" s="11"/>
      <c r="CL18" s="11"/>
      <c r="CM18" s="22"/>
    </row>
    <row r="19" spans="1:91" x14ac:dyDescent="0.2">
      <c r="A19" s="32" t="s">
        <v>12</v>
      </c>
      <c r="B19" s="1">
        <v>540269</v>
      </c>
      <c r="C19" s="1">
        <v>530911</v>
      </c>
      <c r="D19" s="2">
        <v>98.27</v>
      </c>
      <c r="E19" s="1">
        <v>578100</v>
      </c>
      <c r="F19" s="1">
        <v>568408</v>
      </c>
      <c r="G19" s="2">
        <v>98.32</v>
      </c>
      <c r="H19" s="1">
        <v>618956</v>
      </c>
      <c r="I19" s="1">
        <v>609924</v>
      </c>
      <c r="J19" s="3">
        <v>98.5</v>
      </c>
      <c r="K19" s="1">
        <v>661839</v>
      </c>
      <c r="L19" s="1">
        <v>651649</v>
      </c>
      <c r="M19" s="3">
        <v>98.5</v>
      </c>
      <c r="N19" s="1">
        <v>666267</v>
      </c>
      <c r="O19" s="1">
        <v>656050</v>
      </c>
      <c r="P19" s="3">
        <v>98.5</v>
      </c>
      <c r="Q19" s="1">
        <v>703323</v>
      </c>
      <c r="R19" s="1">
        <v>692280</v>
      </c>
      <c r="S19" s="3">
        <v>98.4</v>
      </c>
      <c r="T19" s="1">
        <v>739106</v>
      </c>
      <c r="U19" s="1">
        <v>725523</v>
      </c>
      <c r="V19" s="3">
        <v>98.2</v>
      </c>
      <c r="W19" s="1">
        <v>722868</v>
      </c>
      <c r="X19" s="1">
        <v>710060</v>
      </c>
      <c r="Y19" s="3">
        <v>98.2</v>
      </c>
      <c r="Z19" s="1">
        <v>750748</v>
      </c>
      <c r="AA19" s="1">
        <v>736658</v>
      </c>
      <c r="AB19" s="3">
        <f t="shared" si="9"/>
        <v>98.123205123423574</v>
      </c>
      <c r="AC19" s="1">
        <v>770212</v>
      </c>
      <c r="AD19" s="1">
        <v>754343</v>
      </c>
      <c r="AE19" s="3">
        <f>AD19/AC19*100</f>
        <v>97.939658172035749</v>
      </c>
      <c r="AF19" s="1">
        <v>740275</v>
      </c>
      <c r="AG19" s="1">
        <v>724400</v>
      </c>
      <c r="AH19" s="3">
        <f>AG19/AF19*100</f>
        <v>97.855526662388982</v>
      </c>
      <c r="AI19" s="1">
        <v>749532</v>
      </c>
      <c r="AJ19" s="1">
        <v>734820</v>
      </c>
      <c r="AK19" s="3">
        <f>AJ19/AI19*100</f>
        <v>98.037175197323137</v>
      </c>
      <c r="AL19" s="1">
        <v>749798</v>
      </c>
      <c r="AM19" s="1">
        <v>735854</v>
      </c>
      <c r="AN19" s="3">
        <f t="shared" si="11"/>
        <v>98.140299120563128</v>
      </c>
      <c r="AO19" s="1">
        <v>720676</v>
      </c>
      <c r="AP19" s="1">
        <v>708398</v>
      </c>
      <c r="AQ19" s="3">
        <f>AP19/AO19*100</f>
        <v>98.296321786766867</v>
      </c>
      <c r="AR19" s="1">
        <v>735635</v>
      </c>
      <c r="AS19" s="1">
        <v>723480</v>
      </c>
      <c r="AT19" s="3">
        <f>AS19/AR19*100</f>
        <v>98.347686012764484</v>
      </c>
      <c r="AU19" s="1">
        <v>757554</v>
      </c>
      <c r="AV19" s="1">
        <v>743723</v>
      </c>
      <c r="AW19" s="3">
        <f>ROUND(AV19/AU19*100,1)</f>
        <v>98.2</v>
      </c>
      <c r="AX19" s="1">
        <v>756031</v>
      </c>
      <c r="AY19" s="1">
        <v>742176</v>
      </c>
      <c r="AZ19" s="3">
        <f>ROUND(AY19/AX19*100,1)</f>
        <v>98.2</v>
      </c>
      <c r="BA19" s="1">
        <v>766508</v>
      </c>
      <c r="BB19" s="1">
        <v>750941</v>
      </c>
      <c r="BC19" s="3">
        <v>97.97</v>
      </c>
      <c r="BD19" s="1">
        <v>775115</v>
      </c>
      <c r="BE19" s="1">
        <v>760993</v>
      </c>
      <c r="BF19" s="3">
        <v>98.2</v>
      </c>
      <c r="BG19" s="1">
        <v>744391</v>
      </c>
      <c r="BH19" s="1">
        <v>731285</v>
      </c>
      <c r="BI19" s="3">
        <v>98.24</v>
      </c>
      <c r="BJ19" s="1">
        <v>750923</v>
      </c>
      <c r="BK19" s="1">
        <v>738721</v>
      </c>
      <c r="BL19" s="3">
        <f t="shared" si="16"/>
        <v>98.375066418261255</v>
      </c>
      <c r="BM19" s="1">
        <v>763607</v>
      </c>
      <c r="BN19" s="1">
        <v>753292</v>
      </c>
      <c r="BO19" s="8">
        <f>(BN19/BM19)*100</f>
        <v>98.649174248009771</v>
      </c>
      <c r="BP19" s="1">
        <v>762172</v>
      </c>
      <c r="BQ19" s="1">
        <v>753221</v>
      </c>
      <c r="BR19" s="8">
        <f>(BQ19/BP19)*100</f>
        <v>98.825593173194505</v>
      </c>
      <c r="BS19" s="1">
        <v>771841</v>
      </c>
      <c r="BT19" s="1">
        <v>765240</v>
      </c>
      <c r="BU19" s="8">
        <f t="shared" si="14"/>
        <v>99.144772045019636</v>
      </c>
      <c r="BV19" s="11">
        <v>785673</v>
      </c>
      <c r="BW19" s="11">
        <v>780193</v>
      </c>
      <c r="BX19" s="33">
        <f t="shared" si="15"/>
        <v>99.30250880455354</v>
      </c>
      <c r="BY19" s="11">
        <v>797908</v>
      </c>
      <c r="BZ19" s="11">
        <v>793356</v>
      </c>
      <c r="CA19" s="33">
        <f t="shared" si="5"/>
        <v>99.429508163848467</v>
      </c>
      <c r="CB19" s="12">
        <v>822460</v>
      </c>
      <c r="CC19" s="12">
        <v>818400</v>
      </c>
      <c r="CD19" s="22">
        <f t="shared" si="18"/>
        <v>99.506358971864898</v>
      </c>
      <c r="CE19" s="12">
        <v>833651</v>
      </c>
      <c r="CF19" s="12">
        <v>826919</v>
      </c>
      <c r="CG19" s="22">
        <f t="shared" si="6"/>
        <v>99.192467831262718</v>
      </c>
      <c r="CH19" s="12">
        <v>823231</v>
      </c>
      <c r="CI19" s="12">
        <v>820601</v>
      </c>
      <c r="CJ19" s="22">
        <f>(CI19/CH19)*100</f>
        <v>99.680527093853371</v>
      </c>
      <c r="CK19" s="11">
        <v>867195</v>
      </c>
      <c r="CL19" s="11">
        <v>864049</v>
      </c>
      <c r="CM19" s="22">
        <f>(CL19/CK19)*100</f>
        <v>99.637221155564788</v>
      </c>
    </row>
    <row r="20" spans="1:91" ht="13.8" thickBot="1" x14ac:dyDescent="0.25">
      <c r="A20" s="40" t="s">
        <v>13</v>
      </c>
      <c r="B20" s="4">
        <v>447607</v>
      </c>
      <c r="C20" s="4">
        <v>92946</v>
      </c>
      <c r="D20" s="5">
        <v>20.77</v>
      </c>
      <c r="E20" s="4">
        <v>492418</v>
      </c>
      <c r="F20" s="4">
        <v>109740</v>
      </c>
      <c r="G20" s="5">
        <v>22.29</v>
      </c>
      <c r="H20" s="4">
        <v>497686</v>
      </c>
      <c r="I20" s="4">
        <v>112929</v>
      </c>
      <c r="J20" s="6">
        <v>22.7</v>
      </c>
      <c r="K20" s="4">
        <v>496581</v>
      </c>
      <c r="L20" s="4">
        <v>119092</v>
      </c>
      <c r="M20" s="6">
        <v>24</v>
      </c>
      <c r="N20" s="4">
        <v>478136</v>
      </c>
      <c r="O20" s="4">
        <v>76256</v>
      </c>
      <c r="P20" s="6">
        <v>15.9</v>
      </c>
      <c r="Q20" s="4">
        <v>535158</v>
      </c>
      <c r="R20" s="4">
        <v>92367</v>
      </c>
      <c r="S20" s="6">
        <v>17.3</v>
      </c>
      <c r="T20" s="4">
        <v>565177</v>
      </c>
      <c r="U20" s="4">
        <v>76882</v>
      </c>
      <c r="V20" s="6">
        <v>13.6</v>
      </c>
      <c r="W20" s="41">
        <v>636473</v>
      </c>
      <c r="X20" s="41">
        <v>90729</v>
      </c>
      <c r="Y20" s="42">
        <v>14.3</v>
      </c>
      <c r="Z20" s="4">
        <v>660032</v>
      </c>
      <c r="AA20" s="4">
        <v>88661</v>
      </c>
      <c r="AB20" s="6">
        <f t="shared" si="9"/>
        <v>13.432833559584989</v>
      </c>
      <c r="AC20" s="4">
        <v>728864</v>
      </c>
      <c r="AD20" s="4">
        <v>89900</v>
      </c>
      <c r="AE20" s="6">
        <f>AD20/AC20*100</f>
        <v>12.334262633358211</v>
      </c>
      <c r="AF20" s="4">
        <v>779395</v>
      </c>
      <c r="AG20" s="4">
        <v>103270</v>
      </c>
      <c r="AH20" s="6">
        <f>AG20/AF20*100</f>
        <v>13.250020849505065</v>
      </c>
      <c r="AI20" s="4">
        <v>816238</v>
      </c>
      <c r="AJ20" s="4">
        <v>115742</v>
      </c>
      <c r="AK20" s="6">
        <f>AJ20/AI20*100</f>
        <v>14.179932813713647</v>
      </c>
      <c r="AL20" s="4">
        <v>860803</v>
      </c>
      <c r="AM20" s="4">
        <v>150204</v>
      </c>
      <c r="AN20" s="6">
        <f t="shared" si="11"/>
        <v>17.449288629337957</v>
      </c>
      <c r="AO20" s="4">
        <v>866062</v>
      </c>
      <c r="AP20" s="4">
        <v>112998</v>
      </c>
      <c r="AQ20" s="6">
        <f>AP20/AO20*100</f>
        <v>13.047333793654495</v>
      </c>
      <c r="AR20" s="4">
        <v>903939</v>
      </c>
      <c r="AS20" s="4">
        <v>97907</v>
      </c>
      <c r="AT20" s="6">
        <f>AS20/AR20*100</f>
        <v>10.831151217062212</v>
      </c>
      <c r="AU20" s="4">
        <v>1012929</v>
      </c>
      <c r="AV20" s="4">
        <v>112974</v>
      </c>
      <c r="AW20" s="6">
        <f>ROUND(AV20/AU20*100,1)</f>
        <v>11.2</v>
      </c>
      <c r="AX20" s="4">
        <v>1117540</v>
      </c>
      <c r="AY20" s="4">
        <v>170639</v>
      </c>
      <c r="AZ20" s="6">
        <f>ROUND(AY20/AX20*100,1)</f>
        <v>15.3</v>
      </c>
      <c r="BA20" s="4">
        <v>1146799</v>
      </c>
      <c r="BB20" s="4">
        <v>174845</v>
      </c>
      <c r="BC20" s="6">
        <v>15.25</v>
      </c>
      <c r="BD20" s="4">
        <v>1196177</v>
      </c>
      <c r="BE20" s="4">
        <v>162611</v>
      </c>
      <c r="BF20" s="6">
        <v>13.6</v>
      </c>
      <c r="BG20" s="4">
        <v>1150293</v>
      </c>
      <c r="BH20" s="4">
        <v>176092</v>
      </c>
      <c r="BI20" s="6">
        <v>15.31</v>
      </c>
      <c r="BJ20" s="4">
        <v>1150903</v>
      </c>
      <c r="BK20" s="4">
        <v>170631</v>
      </c>
      <c r="BL20" s="6">
        <f t="shared" si="16"/>
        <v>14.82583675600811</v>
      </c>
      <c r="BM20" s="4">
        <v>1144734</v>
      </c>
      <c r="BN20" s="4">
        <v>247772</v>
      </c>
      <c r="BO20" s="9">
        <f>(BN20/BM20)*100</f>
        <v>21.644504312792318</v>
      </c>
      <c r="BP20" s="4">
        <v>1020356</v>
      </c>
      <c r="BQ20" s="4">
        <v>221371</v>
      </c>
      <c r="BR20" s="9">
        <f>(BQ20/BP20)*100</f>
        <v>21.695467072276735</v>
      </c>
      <c r="BS20" s="4">
        <v>842726</v>
      </c>
      <c r="BT20" s="4">
        <v>244736</v>
      </c>
      <c r="BU20" s="9">
        <f t="shared" si="14"/>
        <v>29.040993157918471</v>
      </c>
      <c r="BV20" s="4">
        <v>667523</v>
      </c>
      <c r="BW20" s="4">
        <v>181995</v>
      </c>
      <c r="BX20" s="43">
        <f t="shared" si="15"/>
        <v>27.264229097723973</v>
      </c>
      <c r="BY20" s="4">
        <f>293131+7247+195691+0+12662+0+30064</f>
        <v>538795</v>
      </c>
      <c r="BZ20" s="4">
        <v>149308</v>
      </c>
      <c r="CA20" s="43">
        <f t="shared" si="5"/>
        <v>27.711467255635259</v>
      </c>
      <c r="CB20" s="13">
        <v>462083</v>
      </c>
      <c r="CC20" s="13">
        <v>124881</v>
      </c>
      <c r="CD20" s="23">
        <f t="shared" si="18"/>
        <v>27.02566422049718</v>
      </c>
      <c r="CE20" s="13">
        <v>413472</v>
      </c>
      <c r="CF20" s="13">
        <v>145072</v>
      </c>
      <c r="CG20" s="23">
        <f t="shared" si="6"/>
        <v>35.086293630523954</v>
      </c>
      <c r="CH20" s="13">
        <v>354764</v>
      </c>
      <c r="CI20" s="13">
        <v>129692</v>
      </c>
      <c r="CJ20" s="23">
        <f>(CI20/CH20)*100</f>
        <v>36.557260601413901</v>
      </c>
      <c r="CK20" s="4">
        <v>269455</v>
      </c>
      <c r="CL20" s="4">
        <v>60993</v>
      </c>
      <c r="CM20" s="23">
        <f>(CL20/CK20)*100</f>
        <v>22.635690560575977</v>
      </c>
    </row>
    <row r="21" spans="1:91" x14ac:dyDescent="0.2">
      <c r="B21" s="10" t="s">
        <v>40</v>
      </c>
      <c r="AC21" s="34"/>
      <c r="AD21" s="34"/>
      <c r="AE21" s="26"/>
      <c r="AF21" s="34"/>
      <c r="AG21" s="34"/>
      <c r="AH21" s="26"/>
      <c r="AI21" s="34"/>
      <c r="AJ21" s="34"/>
      <c r="AK21" s="26"/>
      <c r="AL21" s="34"/>
      <c r="AM21" s="34"/>
      <c r="AN21" s="26"/>
    </row>
    <row r="23" spans="1:91" x14ac:dyDescent="0.2">
      <c r="BN23" s="26"/>
    </row>
  </sheetData>
  <mergeCells count="31">
    <mergeCell ref="CK2:CM2"/>
    <mergeCell ref="Z2:AB2"/>
    <mergeCell ref="BS2:BU2"/>
    <mergeCell ref="BM2:BO2"/>
    <mergeCell ref="BJ2:BL2"/>
    <mergeCell ref="BG2:BI2"/>
    <mergeCell ref="BD2:BF2"/>
    <mergeCell ref="AX2:AZ2"/>
    <mergeCell ref="BP2:BR2"/>
    <mergeCell ref="CH2:CJ2"/>
    <mergeCell ref="CB2:CD2"/>
    <mergeCell ref="BV2:BX2"/>
    <mergeCell ref="BA2:BC2"/>
    <mergeCell ref="AR2:AT2"/>
    <mergeCell ref="AO2:AQ2"/>
    <mergeCell ref="AU2:AW2"/>
    <mergeCell ref="A2:A3"/>
    <mergeCell ref="H2:J2"/>
    <mergeCell ref="K2:M2"/>
    <mergeCell ref="N2:P2"/>
    <mergeCell ref="B2:D2"/>
    <mergeCell ref="E2:G2"/>
    <mergeCell ref="CE2:CG2"/>
    <mergeCell ref="BY2:CA2"/>
    <mergeCell ref="Q2:S2"/>
    <mergeCell ref="AF2:AH2"/>
    <mergeCell ref="T2:V2"/>
    <mergeCell ref="W2:Y2"/>
    <mergeCell ref="AL2:AN2"/>
    <mergeCell ref="AI2:AK2"/>
    <mergeCell ref="AC2:AE2"/>
  </mergeCells>
  <phoneticPr fontId="2"/>
  <pageMargins left="0.74803149606299213" right="0.70866141732283472" top="0.98425196850393704" bottom="0.98425196850393704" header="0.51181102362204722" footer="0.51181102362204722"/>
  <pageSetup paperSize="9" fitToWidth="0" fitToHeight="0" orientation="landscape" r:id="rId1"/>
  <headerFooter alignWithMargins="0"/>
  <colBreaks count="9" manualBreakCount="9">
    <brk id="10" max="1048575" man="1"/>
    <brk id="19" max="1048575" man="1"/>
    <brk id="28" max="1048575" man="1"/>
    <brk id="37" max="1048575" man="1"/>
    <brk id="46" max="1048575" man="1"/>
    <brk id="55" max="1048575" man="1"/>
    <brk id="64" max="1048575" man="1"/>
    <brk id="73" max="1048575" man="1"/>
    <brk id="8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</dc:creator>
  <cp:lastModifiedBy>髙畑 太貴</cp:lastModifiedBy>
  <cp:lastPrinted>2024-02-07T23:20:10Z</cp:lastPrinted>
  <dcterms:created xsi:type="dcterms:W3CDTF">2001-12-25T07:23:20Z</dcterms:created>
  <dcterms:modified xsi:type="dcterms:W3CDTF">2024-02-07T23:20:18Z</dcterms:modified>
</cp:coreProperties>
</file>