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７章\"/>
    </mc:Choice>
  </mc:AlternateContent>
  <xr:revisionPtr revIDLastSave="0" documentId="8_{B5821C67-715C-454E-9001-0C78C16E0BF4}" xr6:coauthVersionLast="36" xr6:coauthVersionMax="36" xr10:uidLastSave="{00000000-0000-0000-0000-000000000000}"/>
  <bookViews>
    <workbookView xWindow="9336" yWindow="72" windowWidth="8760" windowHeight="11640"/>
  </bookViews>
  <sheets>
    <sheet name="１" sheetId="2" r:id="rId1"/>
  </sheets>
  <definedNames>
    <definedName name="_xlnm.Print_Titles" localSheetId="0">'１'!$1:$3</definedName>
  </definedNames>
  <calcPr calcId="191029" fullCalcOnLoad="1"/>
</workbook>
</file>

<file path=xl/calcChain.xml><?xml version="1.0" encoding="utf-8"?>
<calcChain xmlns="http://schemas.openxmlformats.org/spreadsheetml/2006/main">
  <c r="I40" i="2" l="1"/>
  <c r="I39" i="2"/>
  <c r="J39" i="2"/>
  <c r="H39" i="2"/>
  <c r="H40" i="2"/>
  <c r="J40" i="2"/>
  <c r="L40" i="2"/>
  <c r="K40" i="2"/>
  <c r="L39" i="2"/>
  <c r="K39" i="2"/>
  <c r="G39" i="2"/>
  <c r="D39" i="2"/>
  <c r="L38" i="2"/>
  <c r="L37" i="2"/>
  <c r="L36" i="2"/>
  <c r="L35" i="2"/>
  <c r="L34" i="2"/>
  <c r="L33" i="2"/>
  <c r="L32" i="2"/>
  <c r="K31" i="2"/>
  <c r="K38" i="2"/>
  <c r="K37" i="2"/>
  <c r="K36" i="2"/>
  <c r="K35" i="2"/>
  <c r="K34" i="2"/>
  <c r="K33" i="2"/>
  <c r="K32" i="2"/>
  <c r="G40" i="2"/>
  <c r="D40" i="2"/>
  <c r="G38" i="2"/>
  <c r="J38" i="2"/>
  <c r="I38" i="2"/>
  <c r="H38" i="2"/>
  <c r="D38" i="2"/>
  <c r="G37" i="2"/>
  <c r="J37" i="2"/>
  <c r="I37" i="2"/>
  <c r="H37" i="2"/>
  <c r="D37" i="2"/>
  <c r="H36" i="2"/>
  <c r="I36" i="2"/>
  <c r="G36" i="2"/>
  <c r="J36" i="2"/>
  <c r="D36" i="2"/>
  <c r="D34" i="2"/>
  <c r="I33" i="2"/>
  <c r="I32" i="2"/>
  <c r="I34" i="2"/>
  <c r="H32" i="2"/>
  <c r="H33" i="2"/>
  <c r="H34" i="2"/>
  <c r="G32" i="2"/>
  <c r="G33" i="2"/>
  <c r="J33" i="2"/>
  <c r="G34" i="2"/>
  <c r="J34" i="2"/>
  <c r="D33" i="2"/>
  <c r="D32" i="2"/>
  <c r="J32" i="2"/>
  <c r="I35" i="2"/>
  <c r="G35" i="2"/>
  <c r="J35" i="2"/>
  <c r="D35" i="2"/>
  <c r="H35" i="2"/>
  <c r="L31" i="2"/>
  <c r="I31" i="2"/>
  <c r="H31" i="2"/>
  <c r="G31" i="2"/>
  <c r="J31" i="2"/>
  <c r="D31" i="2"/>
  <c r="L30" i="2"/>
  <c r="K30" i="2"/>
  <c r="I30" i="2"/>
  <c r="H30" i="2"/>
  <c r="G30" i="2"/>
  <c r="J30" i="2"/>
  <c r="D30" i="2"/>
  <c r="I29" i="2"/>
  <c r="H29" i="2"/>
  <c r="G29" i="2"/>
  <c r="J29" i="2"/>
  <c r="D29" i="2"/>
  <c r="L24" i="2"/>
  <c r="K24" i="2"/>
  <c r="I24" i="2"/>
  <c r="H24" i="2"/>
  <c r="G24" i="2"/>
  <c r="J24" i="2"/>
  <c r="D24" i="2"/>
  <c r="I23" i="2"/>
  <c r="H23" i="2"/>
  <c r="G23" i="2"/>
  <c r="J23" i="2"/>
  <c r="D23" i="2"/>
  <c r="I22" i="2"/>
  <c r="H22" i="2"/>
  <c r="G22" i="2"/>
  <c r="J22" i="2"/>
  <c r="D22" i="2"/>
  <c r="I21" i="2"/>
  <c r="H21" i="2"/>
  <c r="G21" i="2"/>
  <c r="J21" i="2"/>
  <c r="D21" i="2"/>
  <c r="I20" i="2"/>
  <c r="H20" i="2"/>
  <c r="G20" i="2"/>
  <c r="J20" i="2"/>
  <c r="D20" i="2"/>
  <c r="I19" i="2"/>
  <c r="H19" i="2"/>
  <c r="G19" i="2"/>
  <c r="J19" i="2"/>
  <c r="D19" i="2"/>
</calcChain>
</file>

<file path=xl/sharedStrings.xml><?xml version="1.0" encoding="utf-8"?>
<sst xmlns="http://schemas.openxmlformats.org/spreadsheetml/2006/main" count="31" uniqueCount="29">
  <si>
    <t>年度</t>
    <rPh sb="0" eb="2">
      <t>ネンド</t>
    </rPh>
    <phoneticPr fontId="2"/>
  </si>
  <si>
    <t>調定額(千円）</t>
    <rPh sb="0" eb="1">
      <t>チョウ</t>
    </rPh>
    <rPh sb="1" eb="2">
      <t>テイ</t>
    </rPh>
    <rPh sb="2" eb="3">
      <t>ガク</t>
    </rPh>
    <rPh sb="4" eb="6">
      <t>センエン</t>
    </rPh>
    <phoneticPr fontId="2"/>
  </si>
  <si>
    <t>収入額（千円）</t>
    <rPh sb="0" eb="1">
      <t>オサム</t>
    </rPh>
    <rPh sb="1" eb="2">
      <t>イ</t>
    </rPh>
    <rPh sb="2" eb="3">
      <t>ガク</t>
    </rPh>
    <rPh sb="4" eb="6">
      <t>センエン</t>
    </rPh>
    <phoneticPr fontId="2"/>
  </si>
  <si>
    <t>現年課税分
（Ａ）</t>
    <rPh sb="0" eb="1">
      <t>ゲン</t>
    </rPh>
    <rPh sb="1" eb="2">
      <t>ネン</t>
    </rPh>
    <rPh sb="2" eb="3">
      <t>カ</t>
    </rPh>
    <rPh sb="3" eb="4">
      <t>ゼイ</t>
    </rPh>
    <rPh sb="4" eb="5">
      <t>ブン</t>
    </rPh>
    <phoneticPr fontId="2"/>
  </si>
  <si>
    <t>滞納繰越分
（Ｂ）</t>
    <rPh sb="0" eb="2">
      <t>タイノウ</t>
    </rPh>
    <rPh sb="2" eb="4">
      <t>クリコシ</t>
    </rPh>
    <rPh sb="4" eb="5">
      <t>ブン</t>
    </rPh>
    <phoneticPr fontId="2"/>
  </si>
  <si>
    <t>計
（Ｃ）</t>
    <rPh sb="0" eb="1">
      <t>ケイ</t>
    </rPh>
    <phoneticPr fontId="2"/>
  </si>
  <si>
    <t>現年課税分
（Ｄ）</t>
    <rPh sb="0" eb="1">
      <t>ゲン</t>
    </rPh>
    <rPh sb="1" eb="2">
      <t>ネン</t>
    </rPh>
    <rPh sb="2" eb="3">
      <t>カ</t>
    </rPh>
    <rPh sb="3" eb="4">
      <t>ゼイ</t>
    </rPh>
    <rPh sb="4" eb="5">
      <t>ブン</t>
    </rPh>
    <phoneticPr fontId="2"/>
  </si>
  <si>
    <t>滞納繰越分
（Ｅ）</t>
    <rPh sb="0" eb="2">
      <t>タイノウ</t>
    </rPh>
    <rPh sb="2" eb="4">
      <t>クリコシ</t>
    </rPh>
    <rPh sb="4" eb="5">
      <t>ブン</t>
    </rPh>
    <phoneticPr fontId="2"/>
  </si>
  <si>
    <t>計
（Ｆ）</t>
    <rPh sb="0" eb="1">
      <t>ケイ</t>
    </rPh>
    <phoneticPr fontId="2"/>
  </si>
  <si>
    <t>現年課税分
（Ｄ/Ａ）</t>
    <rPh sb="0" eb="1">
      <t>ゲン</t>
    </rPh>
    <rPh sb="1" eb="2">
      <t>ネン</t>
    </rPh>
    <rPh sb="2" eb="3">
      <t>カ</t>
    </rPh>
    <rPh sb="3" eb="4">
      <t>ゼイ</t>
    </rPh>
    <rPh sb="4" eb="5">
      <t>ブン</t>
    </rPh>
    <phoneticPr fontId="2"/>
  </si>
  <si>
    <t>滞納繰越分
（Ｅ/Ｂ）</t>
    <rPh sb="0" eb="2">
      <t>タイノウ</t>
    </rPh>
    <rPh sb="2" eb="4">
      <t>クリコシ</t>
    </rPh>
    <rPh sb="4" eb="5">
      <t>ブン</t>
    </rPh>
    <phoneticPr fontId="2"/>
  </si>
  <si>
    <t>計
（Ｆ/Ｃ）</t>
    <rPh sb="0" eb="1">
      <t>ケイ</t>
    </rPh>
    <phoneticPr fontId="2"/>
  </si>
  <si>
    <t>国保加入１世帯当たり調定額
（Ａ/世帯数）</t>
    <rPh sb="0" eb="2">
      <t>コクホ</t>
    </rPh>
    <rPh sb="2" eb="4">
      <t>カニュウ</t>
    </rPh>
    <rPh sb="5" eb="7">
      <t>セタイ</t>
    </rPh>
    <rPh sb="7" eb="8">
      <t>ア</t>
    </rPh>
    <rPh sb="10" eb="11">
      <t>チョウ</t>
    </rPh>
    <rPh sb="11" eb="12">
      <t>テイ</t>
    </rPh>
    <rPh sb="12" eb="13">
      <t>ガク</t>
    </rPh>
    <phoneticPr fontId="2"/>
  </si>
  <si>
    <t>被保険者１人当たり調定額
（Ａ/被保険者数）</t>
    <rPh sb="0" eb="4">
      <t>ヒホケンシャ</t>
    </rPh>
    <rPh sb="5" eb="6">
      <t>リ</t>
    </rPh>
    <rPh sb="6" eb="7">
      <t>ア</t>
    </rPh>
    <rPh sb="9" eb="10">
      <t>チョウ</t>
    </rPh>
    <rPh sb="10" eb="11">
      <t>サダム</t>
    </rPh>
    <rPh sb="11" eb="12">
      <t>ガク</t>
    </rPh>
    <phoneticPr fontId="2"/>
  </si>
  <si>
    <t>収入割合（％）</t>
    <rPh sb="0" eb="1">
      <t>オサム</t>
    </rPh>
    <rPh sb="1" eb="2">
      <t>イ</t>
    </rPh>
    <rPh sb="2" eb="4">
      <t>ワリアイ</t>
    </rPh>
    <phoneticPr fontId="2"/>
  </si>
  <si>
    <t>※世帯数・被保険者数は各年度平均</t>
  </si>
  <si>
    <t>資料：国保年金課（事業年報より）</t>
    <rPh sb="0" eb="2">
      <t>シリョウ</t>
    </rPh>
    <rPh sb="3" eb="4">
      <t>クニ</t>
    </rPh>
    <rPh sb="4" eb="5">
      <t>タモツ</t>
    </rPh>
    <rPh sb="5" eb="7">
      <t>ネンキン</t>
    </rPh>
    <rPh sb="7" eb="8">
      <t>カ</t>
    </rPh>
    <rPh sb="9" eb="11">
      <t>ジギョウ</t>
    </rPh>
    <rPh sb="11" eb="13">
      <t>ネンポウ</t>
    </rPh>
    <phoneticPr fontId="2"/>
  </si>
  <si>
    <t>令和２</t>
    <rPh sb="0" eb="2">
      <t>レイワ</t>
    </rPh>
    <phoneticPr fontId="2"/>
  </si>
  <si>
    <t>３</t>
    <phoneticPr fontId="2"/>
  </si>
  <si>
    <t>４</t>
    <phoneticPr fontId="2"/>
  </si>
  <si>
    <t>平成元</t>
    <rPh sb="0" eb="2">
      <t>ヘイセイ</t>
    </rPh>
    <rPh sb="2" eb="3">
      <t>ゲン</t>
    </rPh>
    <phoneticPr fontId="2"/>
  </si>
  <si>
    <t>２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</si>
  <si>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</si>
  <si>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</si>
  <si>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</si>
  <si>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</si>
  <si>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</si>
  <si>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昭和61</t>
    <rPh sb="0" eb="2">
      <t>ショウワ</t>
    </rPh>
    <phoneticPr fontId="2"/>
  </si>
  <si>
    <t>（５）国民健康保険税　　　　　　　　　　　　　　単位：円（４月１日～３月31日）</t>
    <rPh sb="3" eb="5">
      <t>コクミン</t>
    </rPh>
    <rPh sb="5" eb="7">
      <t>ケンコウ</t>
    </rPh>
    <rPh sb="7" eb="9">
      <t>ホケン</t>
    </rPh>
    <rPh sb="9" eb="10">
      <t>ゼイ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</si>
</sst>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0.0_);[Red]\(0.0\)"/>
    <numFmt numFmtId="178" formatCode="0.0;[Red]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38" fontId="0" fillId="0" borderId="3" xfId="1" applyFont="1" applyBorder="1"/>
    <xf numFmtId="38" fontId="0" fillId="0" borderId="4" xfId="1" applyFont="1" applyBorder="1"/>
    <xf numFmtId="38" fontId="0" fillId="0" borderId="5" xfId="1" applyFont="1" applyBorder="1"/>
    <xf numFmtId="38" fontId="0" fillId="0" borderId="0" xfId="1" applyFont="1" applyBorder="1"/>
    <xf numFmtId="38" fontId="0" fillId="0" borderId="0" xfId="1" applyFont="1" applyFill="1" applyBorder="1"/>
    <xf numFmtId="0" fontId="0" fillId="0" borderId="6" xfId="0" applyBorder="1" applyAlignment="1">
      <alignment horizontal="center" vertical="center" wrapText="1"/>
    </xf>
    <xf numFmtId="177" fontId="0" fillId="0" borderId="0" xfId="0" applyNumberFormat="1" applyBorder="1"/>
    <xf numFmtId="0" fontId="0" fillId="0" borderId="4" xfId="1" applyNumberFormat="1" applyFont="1" applyBorder="1" applyAlignment="1">
      <alignment horizontal="right"/>
    </xf>
    <xf numFmtId="0" fontId="0" fillId="0" borderId="0" xfId="1" applyNumberFormat="1" applyFont="1" applyBorder="1" applyAlignment="1">
      <alignment horizontal="right"/>
    </xf>
    <xf numFmtId="176" fontId="0" fillId="0" borderId="0" xfId="1" applyNumberFormat="1" applyFont="1" applyBorder="1" applyAlignment="1">
      <alignment horizontal="right"/>
    </xf>
    <xf numFmtId="0" fontId="0" fillId="0" borderId="0" xfId="1" applyNumberFormat="1" applyFont="1" applyFill="1" applyBorder="1" applyAlignment="1">
      <alignment horizontal="right"/>
    </xf>
    <xf numFmtId="176" fontId="0" fillId="0" borderId="0" xfId="1" applyNumberFormat="1" applyFont="1" applyFill="1" applyBorder="1" applyAlignment="1">
      <alignment horizontal="right"/>
    </xf>
    <xf numFmtId="177" fontId="0" fillId="0" borderId="0" xfId="0" applyNumberFormat="1" applyFill="1" applyBorder="1"/>
    <xf numFmtId="0" fontId="0" fillId="0" borderId="0" xfId="0" applyFill="1"/>
    <xf numFmtId="0" fontId="0" fillId="0" borderId="2" xfId="0" applyFill="1" applyBorder="1" applyAlignment="1">
      <alignment horizontal="center"/>
    </xf>
    <xf numFmtId="38" fontId="0" fillId="0" borderId="5" xfId="1" applyFont="1" applyFill="1" applyBorder="1"/>
    <xf numFmtId="178" fontId="0" fillId="0" borderId="0" xfId="1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77" fontId="3" fillId="0" borderId="0" xfId="0" applyNumberFormat="1" applyFont="1" applyFill="1" applyBorder="1"/>
    <xf numFmtId="38" fontId="0" fillId="0" borderId="0" xfId="1" applyNumberFormat="1" applyFont="1" applyFill="1" applyBorder="1"/>
    <xf numFmtId="0" fontId="0" fillId="0" borderId="1" xfId="0" applyFill="1" applyBorder="1" applyAlignment="1">
      <alignment horizontal="center"/>
    </xf>
    <xf numFmtId="38" fontId="0" fillId="0" borderId="7" xfId="1" applyFont="1" applyFill="1" applyBorder="1"/>
    <xf numFmtId="38" fontId="0" fillId="0" borderId="1" xfId="1" applyFont="1" applyFill="1" applyBorder="1"/>
    <xf numFmtId="178" fontId="0" fillId="0" borderId="1" xfId="1" applyNumberFormat="1" applyFont="1" applyFill="1" applyBorder="1" applyAlignment="1">
      <alignment horizontal="right"/>
    </xf>
    <xf numFmtId="38" fontId="0" fillId="0" borderId="1" xfId="1" applyNumberFormat="1" applyFont="1" applyFill="1" applyBorder="1"/>
    <xf numFmtId="38" fontId="4" fillId="0" borderId="5" xfId="1" applyFont="1" applyFill="1" applyBorder="1"/>
    <xf numFmtId="38" fontId="4" fillId="0" borderId="0" xfId="1" applyFont="1" applyFill="1" applyBorder="1"/>
    <xf numFmtId="178" fontId="4" fillId="0" borderId="0" xfId="1" applyNumberFormat="1" applyFont="1" applyFill="1" applyBorder="1" applyAlignment="1">
      <alignment horizontal="right"/>
    </xf>
    <xf numFmtId="38" fontId="4" fillId="2" borderId="5" xfId="1" applyFont="1" applyFill="1" applyBorder="1"/>
    <xf numFmtId="38" fontId="4" fillId="2" borderId="0" xfId="1" applyFont="1" applyFill="1" applyBorder="1"/>
    <xf numFmtId="178" fontId="4" fillId="2" borderId="0" xfId="1" applyNumberFormat="1" applyFont="1" applyFill="1" applyBorder="1" applyAlignment="1">
      <alignment horizontal="right"/>
    </xf>
    <xf numFmtId="177" fontId="0" fillId="2" borderId="0" xfId="0" applyNumberFormat="1" applyFill="1" applyBorder="1"/>
    <xf numFmtId="0" fontId="0" fillId="2" borderId="0" xfId="0" applyFill="1"/>
    <xf numFmtId="0" fontId="0" fillId="2" borderId="0" xfId="0" applyFont="1" applyFill="1" applyBorder="1" applyAlignment="1">
      <alignment horizontal="center"/>
    </xf>
    <xf numFmtId="38" fontId="5" fillId="0" borderId="0" xfId="1" applyNumberFormat="1" applyFont="1" applyFill="1" applyBorder="1"/>
    <xf numFmtId="38" fontId="5" fillId="2" borderId="0" xfId="1" applyNumberFormat="1" applyFont="1" applyFill="1" applyBorder="1"/>
    <xf numFmtId="49" fontId="0" fillId="2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/>
    <xf numFmtId="49" fontId="0" fillId="0" borderId="2" xfId="0" applyNumberFormat="1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zoomScaleNormal="100" zoomScaleSheetLayoutView="145" workbookViewId="0">
      <pane ySplit="3" topLeftCell="A4" activePane="bottomLeft" state="frozen"/>
      <selection pane="bottomLeft"/>
    </sheetView>
  </sheetViews>
  <sheetFormatPr defaultRowHeight="13.2" x14ac:dyDescent="0.2"/>
  <cols>
    <col min="1" max="1" width="6.6640625" customWidth="1"/>
    <col min="2" max="2" width="13.109375" bestFit="1" customWidth="1"/>
    <col min="3" max="3" width="11.44140625" bestFit="1" customWidth="1"/>
    <col min="4" max="4" width="13" bestFit="1" customWidth="1"/>
    <col min="5" max="5" width="10" customWidth="1"/>
    <col min="6" max="6" width="10.109375" customWidth="1"/>
    <col min="7" max="7" width="10.6640625" bestFit="1" customWidth="1"/>
    <col min="8" max="8" width="10.21875" customWidth="1"/>
    <col min="9" max="9" width="10.109375" customWidth="1"/>
    <col min="10" max="10" width="9" bestFit="1" customWidth="1"/>
    <col min="11" max="11" width="13.33203125" customWidth="1"/>
    <col min="12" max="12" width="14.109375" customWidth="1"/>
    <col min="13" max="13" width="1.6640625" style="9" customWidth="1"/>
  </cols>
  <sheetData>
    <row r="1" spans="1:12" ht="13.8" thickBot="1" x14ac:dyDescent="0.25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46" t="s">
        <v>0</v>
      </c>
      <c r="B2" s="48" t="s">
        <v>1</v>
      </c>
      <c r="C2" s="49"/>
      <c r="D2" s="47"/>
      <c r="E2" s="48" t="s">
        <v>2</v>
      </c>
      <c r="F2" s="49"/>
      <c r="G2" s="47"/>
      <c r="H2" s="48" t="s">
        <v>14</v>
      </c>
      <c r="I2" s="49"/>
      <c r="J2" s="47"/>
      <c r="K2" s="42" t="s">
        <v>12</v>
      </c>
      <c r="L2" s="44" t="s">
        <v>13</v>
      </c>
    </row>
    <row r="3" spans="1:12" ht="40.5" customHeight="1" x14ac:dyDescent="0.2">
      <c r="A3" s="47"/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43"/>
      <c r="L3" s="45"/>
    </row>
    <row r="4" spans="1:12" x14ac:dyDescent="0.2">
      <c r="A4" s="2" t="s">
        <v>27</v>
      </c>
      <c r="B4" s="3">
        <v>895978</v>
      </c>
      <c r="C4" s="4">
        <v>247395</v>
      </c>
      <c r="D4" s="4">
        <v>1143373</v>
      </c>
      <c r="E4" s="4">
        <v>823237</v>
      </c>
      <c r="F4" s="4">
        <v>38233</v>
      </c>
      <c r="G4" s="4">
        <v>861470</v>
      </c>
      <c r="H4" s="10">
        <v>91.9</v>
      </c>
      <c r="I4" s="10">
        <v>15.5</v>
      </c>
      <c r="J4" s="10">
        <v>75.3</v>
      </c>
      <c r="K4" s="4">
        <v>114341</v>
      </c>
      <c r="L4" s="4">
        <v>45877</v>
      </c>
    </row>
    <row r="5" spans="1:12" x14ac:dyDescent="0.2">
      <c r="A5" s="2">
        <v>62</v>
      </c>
      <c r="B5" s="5">
        <v>958919</v>
      </c>
      <c r="C5" s="6">
        <v>260614</v>
      </c>
      <c r="D5" s="6">
        <v>1219533</v>
      </c>
      <c r="E5" s="6">
        <v>896793</v>
      </c>
      <c r="F5" s="6">
        <v>46585</v>
      </c>
      <c r="G5" s="7">
        <v>943378</v>
      </c>
      <c r="H5" s="11">
        <v>93.5</v>
      </c>
      <c r="I5" s="11">
        <v>18.600000000000001</v>
      </c>
      <c r="J5" s="11">
        <v>77.400000000000006</v>
      </c>
      <c r="K5" s="6">
        <v>118928</v>
      </c>
      <c r="L5" s="6">
        <v>48457</v>
      </c>
    </row>
    <row r="6" spans="1:12" x14ac:dyDescent="0.2">
      <c r="A6" s="2">
        <v>63</v>
      </c>
      <c r="B6" s="5">
        <v>1102617</v>
      </c>
      <c r="C6" s="6">
        <v>256998</v>
      </c>
      <c r="D6" s="6">
        <v>1359615</v>
      </c>
      <c r="E6" s="6">
        <v>1041757</v>
      </c>
      <c r="F6" s="6">
        <v>51792</v>
      </c>
      <c r="G6" s="6">
        <v>1093549</v>
      </c>
      <c r="H6" s="11">
        <v>94.5</v>
      </c>
      <c r="I6" s="11">
        <v>20.2</v>
      </c>
      <c r="J6" s="11">
        <v>80.400000000000006</v>
      </c>
      <c r="K6" s="6">
        <v>134449</v>
      </c>
      <c r="L6" s="6">
        <v>55730</v>
      </c>
    </row>
    <row r="7" spans="1:12" x14ac:dyDescent="0.2">
      <c r="A7" s="2" t="s">
        <v>20</v>
      </c>
      <c r="B7" s="5">
        <v>1211133</v>
      </c>
      <c r="C7" s="6">
        <v>248933</v>
      </c>
      <c r="D7" s="6">
        <v>1460066</v>
      </c>
      <c r="E7" s="6">
        <v>1149663</v>
      </c>
      <c r="F7" s="6">
        <v>53227</v>
      </c>
      <c r="G7" s="6">
        <v>1202890</v>
      </c>
      <c r="H7" s="11">
        <v>94.9</v>
      </c>
      <c r="I7" s="11">
        <v>21.4</v>
      </c>
      <c r="J7" s="11">
        <v>82.4</v>
      </c>
      <c r="K7" s="6">
        <v>147214</v>
      </c>
      <c r="L7" s="6">
        <v>62180</v>
      </c>
    </row>
    <row r="8" spans="1:12" x14ac:dyDescent="0.2">
      <c r="A8" s="41" t="s">
        <v>21</v>
      </c>
      <c r="B8" s="5">
        <v>1280046</v>
      </c>
      <c r="C8" s="6">
        <v>243057</v>
      </c>
      <c r="D8" s="6">
        <v>1523103</v>
      </c>
      <c r="E8" s="6">
        <v>1212768</v>
      </c>
      <c r="F8" s="6">
        <v>43414</v>
      </c>
      <c r="G8" s="6">
        <v>1256182</v>
      </c>
      <c r="H8" s="11">
        <v>94.7</v>
      </c>
      <c r="I8" s="11">
        <v>17.899999999999999</v>
      </c>
      <c r="J8" s="11">
        <v>82.5</v>
      </c>
      <c r="K8" s="6">
        <v>156198</v>
      </c>
      <c r="L8" s="6">
        <v>67243</v>
      </c>
    </row>
    <row r="9" spans="1:12" x14ac:dyDescent="0.2">
      <c r="A9" s="41" t="s">
        <v>18</v>
      </c>
      <c r="B9" s="5">
        <v>1364532</v>
      </c>
      <c r="C9" s="6">
        <v>255520</v>
      </c>
      <c r="D9" s="6">
        <v>1620052</v>
      </c>
      <c r="E9" s="6">
        <v>1284630</v>
      </c>
      <c r="F9" s="6">
        <v>39927</v>
      </c>
      <c r="G9" s="6">
        <v>1324557</v>
      </c>
      <c r="H9" s="11">
        <v>94.1</v>
      </c>
      <c r="I9" s="11">
        <v>15.6</v>
      </c>
      <c r="J9" s="11">
        <v>81.8</v>
      </c>
      <c r="K9" s="6">
        <v>164006</v>
      </c>
      <c r="L9" s="6">
        <v>72624</v>
      </c>
    </row>
    <row r="10" spans="1:12" x14ac:dyDescent="0.2">
      <c r="A10" s="41" t="s">
        <v>19</v>
      </c>
      <c r="B10" s="5">
        <v>1416921</v>
      </c>
      <c r="C10" s="6">
        <v>284312</v>
      </c>
      <c r="D10" s="6">
        <v>1701233</v>
      </c>
      <c r="E10" s="6">
        <v>1315816</v>
      </c>
      <c r="F10" s="6">
        <v>38945</v>
      </c>
      <c r="G10" s="6">
        <v>1354761</v>
      </c>
      <c r="H10" s="11">
        <v>92.9</v>
      </c>
      <c r="I10" s="11">
        <v>13.7</v>
      </c>
      <c r="J10" s="11">
        <v>79.599999999999994</v>
      </c>
      <c r="K10" s="6">
        <v>166071</v>
      </c>
      <c r="L10" s="6">
        <v>74752</v>
      </c>
    </row>
    <row r="11" spans="1:12" x14ac:dyDescent="0.2">
      <c r="A11" s="41" t="s">
        <v>22</v>
      </c>
      <c r="B11" s="5">
        <v>1465621</v>
      </c>
      <c r="C11" s="6">
        <v>336770</v>
      </c>
      <c r="D11" s="6">
        <v>1802391</v>
      </c>
      <c r="E11" s="6">
        <v>1354087</v>
      </c>
      <c r="F11" s="6">
        <v>44859</v>
      </c>
      <c r="G11" s="6">
        <v>1398946</v>
      </c>
      <c r="H11" s="11">
        <v>92.4</v>
      </c>
      <c r="I11" s="11">
        <v>13.3</v>
      </c>
      <c r="J11" s="11">
        <v>77.599999999999994</v>
      </c>
      <c r="K11" s="6">
        <v>167979</v>
      </c>
      <c r="L11" s="6">
        <v>76843</v>
      </c>
    </row>
    <row r="12" spans="1:12" x14ac:dyDescent="0.2">
      <c r="A12" s="41" t="s">
        <v>23</v>
      </c>
      <c r="B12" s="5">
        <v>1513536</v>
      </c>
      <c r="C12" s="6">
        <v>389591</v>
      </c>
      <c r="D12" s="6">
        <v>1903127</v>
      </c>
      <c r="E12" s="6">
        <v>1399077</v>
      </c>
      <c r="F12" s="6">
        <v>49008</v>
      </c>
      <c r="G12" s="6">
        <v>1448085</v>
      </c>
      <c r="H12" s="11">
        <v>92.4</v>
      </c>
      <c r="I12" s="11">
        <v>12.6</v>
      </c>
      <c r="J12" s="11">
        <v>76.099999999999994</v>
      </c>
      <c r="K12" s="6">
        <v>167205</v>
      </c>
      <c r="L12" s="6">
        <v>77941</v>
      </c>
    </row>
    <row r="13" spans="1:12" x14ac:dyDescent="0.2">
      <c r="A13" s="41" t="s">
        <v>24</v>
      </c>
      <c r="B13" s="5">
        <v>1572177</v>
      </c>
      <c r="C13" s="6">
        <v>437670</v>
      </c>
      <c r="D13" s="6">
        <v>2009847</v>
      </c>
      <c r="E13" s="6">
        <v>1452810</v>
      </c>
      <c r="F13" s="6">
        <v>58896</v>
      </c>
      <c r="G13" s="6">
        <v>1511706</v>
      </c>
      <c r="H13" s="11">
        <v>92.4</v>
      </c>
      <c r="I13" s="11">
        <v>13.5</v>
      </c>
      <c r="J13" s="11">
        <v>75.2</v>
      </c>
      <c r="K13" s="6">
        <v>166986</v>
      </c>
      <c r="L13" s="6">
        <v>79263</v>
      </c>
    </row>
    <row r="14" spans="1:12" x14ac:dyDescent="0.2">
      <c r="A14" s="41" t="s">
        <v>25</v>
      </c>
      <c r="B14" s="5">
        <v>1624189</v>
      </c>
      <c r="C14" s="6">
        <v>482068</v>
      </c>
      <c r="D14" s="6">
        <v>2106257</v>
      </c>
      <c r="E14" s="6">
        <v>1502145</v>
      </c>
      <c r="F14" s="6">
        <v>77404</v>
      </c>
      <c r="G14" s="6">
        <v>1579549</v>
      </c>
      <c r="H14" s="11">
        <v>92.5</v>
      </c>
      <c r="I14" s="11">
        <v>16.100000000000001</v>
      </c>
      <c r="J14" s="12">
        <v>75</v>
      </c>
      <c r="K14" s="6">
        <v>165818</v>
      </c>
      <c r="L14" s="6">
        <v>79664</v>
      </c>
    </row>
    <row r="15" spans="1:12" x14ac:dyDescent="0.2">
      <c r="A15" s="41" t="s">
        <v>26</v>
      </c>
      <c r="B15" s="5">
        <v>1778650</v>
      </c>
      <c r="C15" s="6">
        <v>484180</v>
      </c>
      <c r="D15" s="6">
        <v>2262830</v>
      </c>
      <c r="E15" s="6">
        <v>1617234</v>
      </c>
      <c r="F15" s="6">
        <v>64071</v>
      </c>
      <c r="G15" s="6">
        <v>1681305</v>
      </c>
      <c r="H15" s="12">
        <v>90.9</v>
      </c>
      <c r="I15" s="11">
        <v>13.2</v>
      </c>
      <c r="J15" s="11">
        <v>74.3</v>
      </c>
      <c r="K15" s="6">
        <v>172886</v>
      </c>
      <c r="L15" s="6">
        <v>84484</v>
      </c>
    </row>
    <row r="16" spans="1:12" x14ac:dyDescent="0.2">
      <c r="A16" s="2">
        <v>10</v>
      </c>
      <c r="B16" s="5">
        <v>1852503</v>
      </c>
      <c r="C16" s="6">
        <v>545860</v>
      </c>
      <c r="D16" s="6">
        <v>2398363</v>
      </c>
      <c r="E16" s="7">
        <v>1663131</v>
      </c>
      <c r="F16" s="7">
        <v>64089</v>
      </c>
      <c r="G16" s="7">
        <v>1727220</v>
      </c>
      <c r="H16" s="13">
        <v>89.8</v>
      </c>
      <c r="I16" s="13">
        <v>11.7</v>
      </c>
      <c r="J16" s="14">
        <v>72</v>
      </c>
      <c r="K16" s="7">
        <v>170611</v>
      </c>
      <c r="L16" s="6">
        <v>84496</v>
      </c>
    </row>
    <row r="17" spans="1:13" x14ac:dyDescent="0.2">
      <c r="A17" s="2">
        <v>11</v>
      </c>
      <c r="B17" s="5">
        <v>1905141</v>
      </c>
      <c r="C17" s="6">
        <v>632388</v>
      </c>
      <c r="D17" s="6">
        <v>2537529</v>
      </c>
      <c r="E17" s="6">
        <v>1708500</v>
      </c>
      <c r="F17" s="6">
        <v>66383</v>
      </c>
      <c r="G17" s="6">
        <v>1774883</v>
      </c>
      <c r="H17" s="11">
        <v>89.7</v>
      </c>
      <c r="I17" s="11">
        <v>10.5</v>
      </c>
      <c r="J17" s="11">
        <v>69.900000000000006</v>
      </c>
      <c r="K17" s="6">
        <v>165348</v>
      </c>
      <c r="L17" s="6">
        <v>83274</v>
      </c>
    </row>
    <row r="18" spans="1:13" x14ac:dyDescent="0.2">
      <c r="A18" s="2">
        <v>12</v>
      </c>
      <c r="B18" s="5">
        <v>2047756</v>
      </c>
      <c r="C18" s="6">
        <v>714878</v>
      </c>
      <c r="D18" s="6">
        <v>2762634</v>
      </c>
      <c r="E18" s="6">
        <v>1860668</v>
      </c>
      <c r="F18" s="6">
        <v>58836</v>
      </c>
      <c r="G18" s="6">
        <v>1919504</v>
      </c>
      <c r="H18" s="11">
        <v>90.9</v>
      </c>
      <c r="I18" s="11">
        <v>8.1999999999999993</v>
      </c>
      <c r="J18" s="11">
        <v>69.5</v>
      </c>
      <c r="K18" s="6">
        <v>168999</v>
      </c>
      <c r="L18" s="6">
        <v>86040</v>
      </c>
    </row>
    <row r="19" spans="1:13" s="16" customFormat="1" x14ac:dyDescent="0.2">
      <c r="A19" s="17">
        <v>13</v>
      </c>
      <c r="B19" s="18">
        <v>2096703</v>
      </c>
      <c r="C19" s="7">
        <v>770711</v>
      </c>
      <c r="D19" s="7">
        <f t="shared" ref="D19:D24" si="0">SUM(B19:C19)</f>
        <v>2867414</v>
      </c>
      <c r="E19" s="7">
        <v>1876527</v>
      </c>
      <c r="F19" s="7">
        <v>98931</v>
      </c>
      <c r="G19" s="7">
        <f t="shared" ref="G19:G24" si="1">SUM(E19:F19)</f>
        <v>1975458</v>
      </c>
      <c r="H19" s="19">
        <f t="shared" ref="H19:J23" si="2">E19/B19*100</f>
        <v>89.498941910227629</v>
      </c>
      <c r="I19" s="19">
        <f t="shared" si="2"/>
        <v>12.836329052005228</v>
      </c>
      <c r="J19" s="19">
        <f t="shared" si="2"/>
        <v>68.893365241294063</v>
      </c>
      <c r="K19" s="7">
        <v>164861</v>
      </c>
      <c r="L19" s="7">
        <v>85011</v>
      </c>
      <c r="M19" s="15"/>
    </row>
    <row r="20" spans="1:13" s="16" customFormat="1" x14ac:dyDescent="0.2">
      <c r="A20" s="17">
        <v>14</v>
      </c>
      <c r="B20" s="18">
        <v>2180977</v>
      </c>
      <c r="C20" s="7">
        <v>834501</v>
      </c>
      <c r="D20" s="7">
        <f t="shared" si="0"/>
        <v>3015478</v>
      </c>
      <c r="E20" s="7">
        <v>1953004</v>
      </c>
      <c r="F20" s="7">
        <v>77413</v>
      </c>
      <c r="G20" s="7">
        <f t="shared" si="1"/>
        <v>2030417</v>
      </c>
      <c r="H20" s="19">
        <f t="shared" si="2"/>
        <v>89.547207512963226</v>
      </c>
      <c r="I20" s="19">
        <f t="shared" si="2"/>
        <v>9.2765616817715024</v>
      </c>
      <c r="J20" s="19">
        <f t="shared" si="2"/>
        <v>67.33317238593682</v>
      </c>
      <c r="K20" s="7">
        <v>162481</v>
      </c>
      <c r="L20" s="7">
        <v>84273</v>
      </c>
      <c r="M20" s="15"/>
    </row>
    <row r="21" spans="1:13" s="16" customFormat="1" x14ac:dyDescent="0.2">
      <c r="A21" s="17">
        <v>15</v>
      </c>
      <c r="B21" s="18">
        <v>2175037</v>
      </c>
      <c r="C21" s="7">
        <v>879631</v>
      </c>
      <c r="D21" s="7">
        <f t="shared" si="0"/>
        <v>3054668</v>
      </c>
      <c r="E21" s="7">
        <v>1956476</v>
      </c>
      <c r="F21" s="7">
        <v>75555</v>
      </c>
      <c r="G21" s="7">
        <f t="shared" si="1"/>
        <v>2032031</v>
      </c>
      <c r="H21" s="19">
        <f t="shared" si="2"/>
        <v>89.951389332687214</v>
      </c>
      <c r="I21" s="19">
        <f t="shared" si="2"/>
        <v>8.5893971449391842</v>
      </c>
      <c r="J21" s="19">
        <f t="shared" si="2"/>
        <v>66.522155599233699</v>
      </c>
      <c r="K21" s="7">
        <v>155593</v>
      </c>
      <c r="L21" s="7">
        <v>81070</v>
      </c>
      <c r="M21" s="15"/>
    </row>
    <row r="22" spans="1:13" s="16" customFormat="1" x14ac:dyDescent="0.2">
      <c r="A22" s="17">
        <v>16</v>
      </c>
      <c r="B22" s="18">
        <v>2193831</v>
      </c>
      <c r="C22" s="7">
        <v>920056</v>
      </c>
      <c r="D22" s="7">
        <f t="shared" si="0"/>
        <v>3113887</v>
      </c>
      <c r="E22" s="7">
        <v>1963601</v>
      </c>
      <c r="F22" s="7">
        <v>80049</v>
      </c>
      <c r="G22" s="7">
        <f t="shared" si="1"/>
        <v>2043650</v>
      </c>
      <c r="H22" s="19">
        <f t="shared" si="2"/>
        <v>89.505572671732693</v>
      </c>
      <c r="I22" s="19">
        <f t="shared" si="2"/>
        <v>8.7004486683419273</v>
      </c>
      <c r="J22" s="19">
        <f t="shared" si="2"/>
        <v>65.630191461668332</v>
      </c>
      <c r="K22" s="22">
        <v>152944</v>
      </c>
      <c r="L22" s="22">
        <v>80419</v>
      </c>
      <c r="M22" s="21"/>
    </row>
    <row r="23" spans="1:13" s="16" customFormat="1" x14ac:dyDescent="0.2">
      <c r="A23" s="20">
        <v>17</v>
      </c>
      <c r="B23" s="18">
        <v>2182105</v>
      </c>
      <c r="C23" s="7">
        <v>963014</v>
      </c>
      <c r="D23" s="7">
        <f t="shared" si="0"/>
        <v>3145119</v>
      </c>
      <c r="E23" s="7">
        <v>1972528</v>
      </c>
      <c r="F23" s="7">
        <v>87431</v>
      </c>
      <c r="G23" s="7">
        <f t="shared" si="1"/>
        <v>2059959</v>
      </c>
      <c r="H23" s="19">
        <f t="shared" si="2"/>
        <v>90.395650071834311</v>
      </c>
      <c r="I23" s="19">
        <f t="shared" si="2"/>
        <v>9.0788918956526068</v>
      </c>
      <c r="J23" s="19">
        <f t="shared" si="2"/>
        <v>65.497012990605441</v>
      </c>
      <c r="K23" s="22">
        <v>148311</v>
      </c>
      <c r="L23" s="22">
        <v>78765</v>
      </c>
      <c r="M23" s="15"/>
    </row>
    <row r="24" spans="1:13" s="16" customFormat="1" x14ac:dyDescent="0.2">
      <c r="A24" s="20">
        <v>18</v>
      </c>
      <c r="B24" s="18">
        <v>2218661</v>
      </c>
      <c r="C24" s="7">
        <v>995272</v>
      </c>
      <c r="D24" s="7">
        <f t="shared" si="0"/>
        <v>3213933</v>
      </c>
      <c r="E24" s="7">
        <v>2013860</v>
      </c>
      <c r="F24" s="7">
        <v>84546</v>
      </c>
      <c r="G24" s="7">
        <f t="shared" si="1"/>
        <v>2098406</v>
      </c>
      <c r="H24" s="19">
        <f>E24/B24*100</f>
        <v>90.769162120756619</v>
      </c>
      <c r="I24" s="19">
        <f>F24/C24*100</f>
        <v>8.4947632406015643</v>
      </c>
      <c r="J24" s="19">
        <f>G24/D24*100</f>
        <v>65.290906811062953</v>
      </c>
      <c r="K24" s="22">
        <f>B24/15022*1000</f>
        <v>147694.11529756358</v>
      </c>
      <c r="L24" s="22">
        <f>B24/27901*1000</f>
        <v>79519.049496433829</v>
      </c>
      <c r="M24" s="15"/>
    </row>
    <row r="25" spans="1:13" s="16" customFormat="1" x14ac:dyDescent="0.2">
      <c r="A25" s="20">
        <v>19</v>
      </c>
      <c r="B25" s="18">
        <v>2284333</v>
      </c>
      <c r="C25" s="7">
        <v>1020057</v>
      </c>
      <c r="D25" s="7">
        <v>3304390</v>
      </c>
      <c r="E25" s="7">
        <v>2058286</v>
      </c>
      <c r="F25" s="7">
        <v>81827</v>
      </c>
      <c r="G25" s="7">
        <v>2140113</v>
      </c>
      <c r="H25" s="19">
        <v>90.104463753752185</v>
      </c>
      <c r="I25" s="19">
        <v>8.0218066245317665</v>
      </c>
      <c r="J25" s="19">
        <v>64.765751016072556</v>
      </c>
      <c r="K25" s="22">
        <v>149420</v>
      </c>
      <c r="L25" s="22">
        <v>81835</v>
      </c>
      <c r="M25" s="15"/>
    </row>
    <row r="26" spans="1:13" s="16" customFormat="1" x14ac:dyDescent="0.2">
      <c r="A26" s="20">
        <v>20</v>
      </c>
      <c r="B26" s="18">
        <v>2007730</v>
      </c>
      <c r="C26" s="7">
        <v>1051463</v>
      </c>
      <c r="D26" s="7">
        <v>3059193</v>
      </c>
      <c r="E26" s="7">
        <v>1748182</v>
      </c>
      <c r="F26" s="7">
        <v>78621</v>
      </c>
      <c r="G26" s="7">
        <v>1826803</v>
      </c>
      <c r="H26" s="19">
        <v>87.1</v>
      </c>
      <c r="I26" s="19">
        <v>7.5</v>
      </c>
      <c r="J26" s="19">
        <v>59.7</v>
      </c>
      <c r="K26" s="22">
        <v>156098</v>
      </c>
      <c r="L26" s="22">
        <v>89050</v>
      </c>
      <c r="M26" s="15"/>
    </row>
    <row r="27" spans="1:13" s="16" customFormat="1" x14ac:dyDescent="0.2">
      <c r="A27" s="20">
        <v>21</v>
      </c>
      <c r="B27" s="18">
        <v>1940870</v>
      </c>
      <c r="C27" s="7">
        <v>1129491</v>
      </c>
      <c r="D27" s="7">
        <v>3070361</v>
      </c>
      <c r="E27" s="7">
        <v>1674095</v>
      </c>
      <c r="F27" s="7">
        <v>105501</v>
      </c>
      <c r="G27" s="7">
        <v>1779596</v>
      </c>
      <c r="H27" s="19">
        <v>86.3</v>
      </c>
      <c r="I27" s="19">
        <v>9.3000000000000007</v>
      </c>
      <c r="J27" s="19">
        <v>58</v>
      </c>
      <c r="K27" s="22">
        <v>153368</v>
      </c>
      <c r="L27" s="22">
        <v>86754</v>
      </c>
      <c r="M27" s="15"/>
    </row>
    <row r="28" spans="1:13" s="16" customFormat="1" x14ac:dyDescent="0.2">
      <c r="A28" s="20">
        <v>22</v>
      </c>
      <c r="B28" s="18">
        <v>1886918</v>
      </c>
      <c r="C28" s="7">
        <v>1184957</v>
      </c>
      <c r="D28" s="7">
        <v>3071875</v>
      </c>
      <c r="E28" s="7">
        <v>1622149</v>
      </c>
      <c r="F28" s="7">
        <v>115880</v>
      </c>
      <c r="G28" s="7">
        <v>1738029</v>
      </c>
      <c r="H28" s="19">
        <v>86</v>
      </c>
      <c r="I28" s="19">
        <v>9.8000000000000007</v>
      </c>
      <c r="J28" s="19">
        <v>56.6</v>
      </c>
      <c r="K28" s="22">
        <v>146830</v>
      </c>
      <c r="L28" s="22">
        <v>83359</v>
      </c>
      <c r="M28" s="15"/>
    </row>
    <row r="29" spans="1:13" s="16" customFormat="1" x14ac:dyDescent="0.2">
      <c r="A29" s="20">
        <v>23</v>
      </c>
      <c r="B29" s="18">
        <v>1853604</v>
      </c>
      <c r="C29" s="7">
        <v>1243027</v>
      </c>
      <c r="D29" s="7">
        <f t="shared" ref="D29:D40" si="3">B29+C29</f>
        <v>3096631</v>
      </c>
      <c r="E29" s="7">
        <v>1621867</v>
      </c>
      <c r="F29" s="7">
        <v>116718</v>
      </c>
      <c r="G29" s="7">
        <f t="shared" ref="G29:G40" si="4">E29+F29</f>
        <v>1738585</v>
      </c>
      <c r="H29" s="19">
        <f>E29/B29*100</f>
        <v>87.498030863118544</v>
      </c>
      <c r="I29" s="19">
        <f>F29/C29*100</f>
        <v>9.3898201728522395</v>
      </c>
      <c r="J29" s="19">
        <f>G29/D29*100</f>
        <v>56.14440338548571</v>
      </c>
      <c r="K29" s="22">
        <v>143013</v>
      </c>
      <c r="L29" s="22">
        <v>81234</v>
      </c>
      <c r="M29" s="15"/>
    </row>
    <row r="30" spans="1:13" s="16" customFormat="1" x14ac:dyDescent="0.2">
      <c r="A30" s="20">
        <v>24</v>
      </c>
      <c r="B30" s="18">
        <v>1867983</v>
      </c>
      <c r="C30" s="7">
        <v>1269497</v>
      </c>
      <c r="D30" s="7">
        <f t="shared" si="3"/>
        <v>3137480</v>
      </c>
      <c r="E30" s="7">
        <v>1616713</v>
      </c>
      <c r="F30" s="7">
        <v>112760</v>
      </c>
      <c r="G30" s="7">
        <f t="shared" si="4"/>
        <v>1729473</v>
      </c>
      <c r="H30" s="19">
        <f t="shared" ref="H30:J34" si="5">E30/B30*100</f>
        <v>86.548592786979327</v>
      </c>
      <c r="I30" s="19">
        <f t="shared" si="5"/>
        <v>8.8822580911967499</v>
      </c>
      <c r="J30" s="19">
        <f t="shared" si="5"/>
        <v>55.122996799979603</v>
      </c>
      <c r="K30" s="22">
        <f>B30*1000/13107</f>
        <v>142517.96749828337</v>
      </c>
      <c r="L30" s="22">
        <f>B30*1000/22784</f>
        <v>81986.613412921346</v>
      </c>
      <c r="M30" s="15"/>
    </row>
    <row r="31" spans="1:13" s="16" customFormat="1" x14ac:dyDescent="0.2">
      <c r="A31" s="20">
        <v>25</v>
      </c>
      <c r="B31" s="18">
        <v>1854511</v>
      </c>
      <c r="C31" s="7">
        <v>1292262</v>
      </c>
      <c r="D31" s="7">
        <f t="shared" si="3"/>
        <v>3146773</v>
      </c>
      <c r="E31" s="7">
        <v>1606591</v>
      </c>
      <c r="F31" s="7">
        <v>125829</v>
      </c>
      <c r="G31" s="7">
        <f t="shared" si="4"/>
        <v>1732420</v>
      </c>
      <c r="H31" s="19">
        <f t="shared" si="5"/>
        <v>86.631516340426131</v>
      </c>
      <c r="I31" s="19">
        <f t="shared" si="5"/>
        <v>9.7371121336075817</v>
      </c>
      <c r="J31" s="19">
        <f t="shared" si="5"/>
        <v>55.053859938419457</v>
      </c>
      <c r="K31" s="22">
        <f>B31*1000/13001</f>
        <v>142643.71971386817</v>
      </c>
      <c r="L31" s="22">
        <f>B31*1000/22532</f>
        <v>82305.654180720754</v>
      </c>
      <c r="M31" s="15"/>
    </row>
    <row r="32" spans="1:13" s="16" customFormat="1" x14ac:dyDescent="0.2">
      <c r="A32" s="20">
        <v>26</v>
      </c>
      <c r="B32" s="28">
        <v>1786605</v>
      </c>
      <c r="C32" s="29">
        <v>1290886</v>
      </c>
      <c r="D32" s="29">
        <f t="shared" si="3"/>
        <v>3077491</v>
      </c>
      <c r="E32" s="29">
        <v>1566170</v>
      </c>
      <c r="F32" s="29">
        <v>138624</v>
      </c>
      <c r="G32" s="29">
        <f t="shared" si="4"/>
        <v>1704794</v>
      </c>
      <c r="H32" s="30">
        <f t="shared" si="5"/>
        <v>87.661794297004661</v>
      </c>
      <c r="I32" s="30">
        <f t="shared" si="5"/>
        <v>10.73867095932561</v>
      </c>
      <c r="J32" s="30">
        <f t="shared" si="5"/>
        <v>55.395580360754913</v>
      </c>
      <c r="K32" s="37">
        <f>B32*1000/12810</f>
        <v>139469.55503512881</v>
      </c>
      <c r="L32" s="37">
        <f>B32*1000/21870</f>
        <v>81692.0438957476</v>
      </c>
      <c r="M32" s="15"/>
    </row>
    <row r="33" spans="1:13" s="16" customFormat="1" x14ac:dyDescent="0.2">
      <c r="A33" s="20">
        <v>27</v>
      </c>
      <c r="B33" s="28">
        <v>1740931</v>
      </c>
      <c r="C33" s="29">
        <v>1216578</v>
      </c>
      <c r="D33" s="29">
        <f t="shared" si="3"/>
        <v>2957509</v>
      </c>
      <c r="E33" s="29">
        <v>1523383</v>
      </c>
      <c r="F33" s="29">
        <v>159039</v>
      </c>
      <c r="G33" s="29">
        <f t="shared" si="4"/>
        <v>1682422</v>
      </c>
      <c r="H33" s="30">
        <f t="shared" si="5"/>
        <v>87.503927496264936</v>
      </c>
      <c r="I33" s="30">
        <f>F33/C33*100</f>
        <v>13.072651321986752</v>
      </c>
      <c r="J33" s="30">
        <f t="shared" si="5"/>
        <v>56.886454107155714</v>
      </c>
      <c r="K33" s="37">
        <f>B33*1000/12719</f>
        <v>136876.40537778128</v>
      </c>
      <c r="L33" s="37">
        <f>B33*1000/21440</f>
        <v>81200.139925373136</v>
      </c>
      <c r="M33" s="15"/>
    </row>
    <row r="34" spans="1:13" s="16" customFormat="1" x14ac:dyDescent="0.2">
      <c r="A34" s="20">
        <v>28</v>
      </c>
      <c r="B34" s="28">
        <v>1715753</v>
      </c>
      <c r="C34" s="29">
        <v>1039292</v>
      </c>
      <c r="D34" s="29">
        <f t="shared" si="3"/>
        <v>2755045</v>
      </c>
      <c r="E34" s="29">
        <v>1537168</v>
      </c>
      <c r="F34" s="29">
        <v>229319</v>
      </c>
      <c r="G34" s="29">
        <f t="shared" si="4"/>
        <v>1766487</v>
      </c>
      <c r="H34" s="30">
        <f t="shared" si="5"/>
        <v>89.591450517644446</v>
      </c>
      <c r="I34" s="30">
        <f t="shared" si="5"/>
        <v>22.064924968151395</v>
      </c>
      <c r="J34" s="30">
        <f t="shared" si="5"/>
        <v>64.118263041075551</v>
      </c>
      <c r="K34" s="37">
        <f>B34*1000/12440</f>
        <v>137922.26688102895</v>
      </c>
      <c r="L34" s="37">
        <f>B34*1000/20716</f>
        <v>82822.60088820236</v>
      </c>
      <c r="M34" s="15"/>
    </row>
    <row r="35" spans="1:13" s="16" customFormat="1" x14ac:dyDescent="0.2">
      <c r="A35" s="20">
        <v>29</v>
      </c>
      <c r="B35" s="28">
        <v>1656142</v>
      </c>
      <c r="C35" s="29">
        <v>875270</v>
      </c>
      <c r="D35" s="29">
        <f t="shared" si="3"/>
        <v>2531412</v>
      </c>
      <c r="E35" s="29">
        <v>1506760</v>
      </c>
      <c r="F35" s="29">
        <v>187456</v>
      </c>
      <c r="G35" s="29">
        <f t="shared" si="4"/>
        <v>1694216</v>
      </c>
      <c r="H35" s="30">
        <f t="shared" ref="H35:J38" si="6">E35/B35*100</f>
        <v>90.980121269794495</v>
      </c>
      <c r="I35" s="30">
        <f t="shared" si="6"/>
        <v>21.416934203160167</v>
      </c>
      <c r="J35" s="30">
        <f t="shared" si="6"/>
        <v>66.927706750224786</v>
      </c>
      <c r="K35" s="37">
        <f>B35*1000/12085</f>
        <v>137041.12536201903</v>
      </c>
      <c r="L35" s="37">
        <f>B35*1000/19803</f>
        <v>83630.864010503457</v>
      </c>
      <c r="M35" s="15"/>
    </row>
    <row r="36" spans="1:13" s="16" customFormat="1" x14ac:dyDescent="0.2">
      <c r="A36" s="20">
        <v>30</v>
      </c>
      <c r="B36" s="28">
        <v>1634631</v>
      </c>
      <c r="C36" s="29">
        <v>716988</v>
      </c>
      <c r="D36" s="29">
        <f t="shared" si="3"/>
        <v>2351619</v>
      </c>
      <c r="E36" s="29">
        <v>1501892</v>
      </c>
      <c r="F36" s="29">
        <v>151349</v>
      </c>
      <c r="G36" s="29">
        <f t="shared" si="4"/>
        <v>1653241</v>
      </c>
      <c r="H36" s="30">
        <f t="shared" si="6"/>
        <v>91.879574044539709</v>
      </c>
      <c r="I36" s="30">
        <f t="shared" si="6"/>
        <v>21.109000429574831</v>
      </c>
      <c r="J36" s="30">
        <f t="shared" si="6"/>
        <v>70.302247090196161</v>
      </c>
      <c r="K36" s="37">
        <f>B36*1000/11847</f>
        <v>137978.47556343378</v>
      </c>
      <c r="L36" s="37">
        <f>B36*1000/19186</f>
        <v>85199.155634316689</v>
      </c>
      <c r="M36" s="15"/>
    </row>
    <row r="37" spans="1:13" s="35" customFormat="1" x14ac:dyDescent="0.2">
      <c r="A37" s="36">
        <v>31</v>
      </c>
      <c r="B37" s="31">
        <v>1619864</v>
      </c>
      <c r="C37" s="32">
        <v>609941</v>
      </c>
      <c r="D37" s="32">
        <f t="shared" si="3"/>
        <v>2229805</v>
      </c>
      <c r="E37" s="32">
        <v>1488547</v>
      </c>
      <c r="F37" s="32">
        <v>131049</v>
      </c>
      <c r="G37" s="32">
        <f t="shared" si="4"/>
        <v>1619596</v>
      </c>
      <c r="H37" s="33">
        <f t="shared" si="6"/>
        <v>91.893331785878317</v>
      </c>
      <c r="I37" s="33">
        <f t="shared" si="6"/>
        <v>21.485520730693626</v>
      </c>
      <c r="J37" s="33">
        <f t="shared" si="6"/>
        <v>72.633974719762492</v>
      </c>
      <c r="K37" s="38">
        <f>B37*1000/11711</f>
        <v>138319.87020749724</v>
      </c>
      <c r="L37" s="38">
        <f>B37*1000/18727</f>
        <v>86498.851925028037</v>
      </c>
      <c r="M37" s="34"/>
    </row>
    <row r="38" spans="1:13" s="16" customFormat="1" x14ac:dyDescent="0.2">
      <c r="A38" s="39" t="s">
        <v>17</v>
      </c>
      <c r="B38" s="31">
        <v>1659107</v>
      </c>
      <c r="C38" s="32">
        <v>528418</v>
      </c>
      <c r="D38" s="32">
        <f t="shared" si="3"/>
        <v>2187525</v>
      </c>
      <c r="E38" s="32">
        <v>1556175</v>
      </c>
      <c r="F38" s="32">
        <v>143633</v>
      </c>
      <c r="G38" s="32">
        <f t="shared" si="4"/>
        <v>1699808</v>
      </c>
      <c r="H38" s="33">
        <f t="shared" si="6"/>
        <v>93.795939622941731</v>
      </c>
      <c r="I38" s="33">
        <f t="shared" si="6"/>
        <v>27.181700850463081</v>
      </c>
      <c r="J38" s="33">
        <f t="shared" si="6"/>
        <v>77.704620518622647</v>
      </c>
      <c r="K38" s="38">
        <f>B38*1000/11628</f>
        <v>142682.06054351566</v>
      </c>
      <c r="L38" s="38">
        <f>B38*1000/18214</f>
        <v>91089.656308334248</v>
      </c>
      <c r="M38" s="15"/>
    </row>
    <row r="39" spans="1:13" s="16" customFormat="1" x14ac:dyDescent="0.2">
      <c r="A39" s="39" t="s">
        <v>18</v>
      </c>
      <c r="B39" s="28">
        <v>1621769</v>
      </c>
      <c r="C39" s="29">
        <v>396755</v>
      </c>
      <c r="D39" s="29">
        <f>B39+C39</f>
        <v>2018524</v>
      </c>
      <c r="E39" s="29">
        <v>1535908</v>
      </c>
      <c r="F39" s="29">
        <v>86259</v>
      </c>
      <c r="G39" s="29">
        <f>E39+F39</f>
        <v>1622167</v>
      </c>
      <c r="H39" s="30">
        <f t="shared" ref="H39:J40" si="7">E39/B39*100</f>
        <v>94.705719495193208</v>
      </c>
      <c r="I39" s="30">
        <f t="shared" si="7"/>
        <v>21.741124875552924</v>
      </c>
      <c r="J39" s="30">
        <f t="shared" si="7"/>
        <v>80.364018461014084</v>
      </c>
      <c r="K39" s="40">
        <f>B39*1000/11520</f>
        <v>140778.55902777778</v>
      </c>
      <c r="L39" s="40">
        <f>B39*1000/17817</f>
        <v>91023.685244429478</v>
      </c>
      <c r="M39" s="15"/>
    </row>
    <row r="40" spans="1:13" s="16" customFormat="1" x14ac:dyDescent="0.2">
      <c r="A40" s="39" t="s">
        <v>19</v>
      </c>
      <c r="B40" s="28">
        <v>1780489</v>
      </c>
      <c r="C40" s="29">
        <v>335488</v>
      </c>
      <c r="D40" s="29">
        <f t="shared" si="3"/>
        <v>2115977</v>
      </c>
      <c r="E40" s="29">
        <v>1680797</v>
      </c>
      <c r="F40" s="29">
        <v>54715</v>
      </c>
      <c r="G40" s="29">
        <f t="shared" si="4"/>
        <v>1735512</v>
      </c>
      <c r="H40" s="30">
        <f t="shared" si="7"/>
        <v>94.400864032296752</v>
      </c>
      <c r="I40" s="30">
        <f t="shared" si="7"/>
        <v>16.309078119038535</v>
      </c>
      <c r="J40" s="30">
        <f t="shared" si="7"/>
        <v>82.019417035251337</v>
      </c>
      <c r="K40" s="40">
        <f>B40*1000/11568</f>
        <v>153915.02420470264</v>
      </c>
      <c r="L40" s="40">
        <f>B40*1000/17716</f>
        <v>100501.74983066155</v>
      </c>
      <c r="M40" s="15"/>
    </row>
    <row r="41" spans="1:13" s="16" customFormat="1" ht="13.8" thickBot="1" x14ac:dyDescent="0.25">
      <c r="A41" s="23"/>
      <c r="B41" s="24"/>
      <c r="C41" s="25"/>
      <c r="D41" s="25"/>
      <c r="E41" s="25"/>
      <c r="F41" s="25"/>
      <c r="G41" s="25"/>
      <c r="H41" s="26"/>
      <c r="I41" s="26"/>
      <c r="J41" s="26"/>
      <c r="K41" s="27"/>
      <c r="L41" s="27"/>
      <c r="M41" s="15"/>
    </row>
    <row r="42" spans="1:13" x14ac:dyDescent="0.2">
      <c r="A42" s="16" t="s">
        <v>16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13" x14ac:dyDescent="0.2">
      <c r="A43" t="s">
        <v>15</v>
      </c>
    </row>
  </sheetData>
  <mergeCells count="6">
    <mergeCell ref="K2:K3"/>
    <mergeCell ref="L2:L3"/>
    <mergeCell ref="A2:A3"/>
    <mergeCell ref="B2:D2"/>
    <mergeCell ref="E2:G2"/>
    <mergeCell ref="H2:J2"/>
  </mergeCells>
  <phoneticPr fontId="2"/>
  <pageMargins left="0.59055118110236227" right="0.39370078740157483" top="0.59055118110236227" bottom="0.59055118110236227" header="0.39370078740157483" footer="0.39370078740157483"/>
  <pageSetup paperSize="9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楢木 洋子</dc:creator>
  <cp:lastModifiedBy>髙畑 太貴</cp:lastModifiedBy>
  <cp:lastPrinted>2023-12-15T03:06:33Z</cp:lastPrinted>
  <dcterms:created xsi:type="dcterms:W3CDTF">1997-01-08T22:48:59Z</dcterms:created>
  <dcterms:modified xsi:type="dcterms:W3CDTF">2023-12-15T03:06:49Z</dcterms:modified>
</cp:coreProperties>
</file>