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68C472D6-04AE-40E1-B2E6-0F0151DC8913}" xr6:coauthVersionLast="36" xr6:coauthVersionMax="36" xr10:uidLastSave="{00000000-0000-0000-0000-000000000000}"/>
  <bookViews>
    <workbookView xWindow="32772" yWindow="32772" windowWidth="9600" windowHeight="11880" xr2:uid="{00000000-000D-0000-FFFF-FFFF00000000}"/>
  </bookViews>
  <sheets>
    <sheet name="令和５" sheetId="23" r:id="rId1"/>
    <sheet name="令和４" sheetId="24" r:id="rId2"/>
    <sheet name="令和３" sheetId="22" r:id="rId3"/>
    <sheet name="令和２" sheetId="21" r:id="rId4"/>
    <sheet name="平成31" sheetId="20" r:id="rId5"/>
    <sheet name="平成30" sheetId="19" r:id="rId6"/>
    <sheet name="平成29" sheetId="18" r:id="rId7"/>
    <sheet name="平成28" sheetId="17" r:id="rId8"/>
    <sheet name="平成27" sheetId="16" r:id="rId9"/>
    <sheet name="平成26" sheetId="15" r:id="rId10"/>
    <sheet name="平成25" sheetId="14" r:id="rId11"/>
    <sheet name="平成24" sheetId="13" r:id="rId12"/>
    <sheet name="平成23" sheetId="12" r:id="rId13"/>
    <sheet name="平成22" sheetId="11" r:id="rId14"/>
    <sheet name="平成21" sheetId="10" r:id="rId15"/>
    <sheet name="平成20" sheetId="9" r:id="rId16"/>
    <sheet name="平成19" sheetId="8" r:id="rId17"/>
    <sheet name="平成18" sheetId="7" r:id="rId18"/>
    <sheet name="平成17" sheetId="6" r:id="rId19"/>
    <sheet name="平成16" sheetId="5" r:id="rId20"/>
    <sheet name="平成15" sheetId="4" r:id="rId21"/>
    <sheet name="平成14" sheetId="3" r:id="rId22"/>
    <sheet name="平成13" sheetId="2" r:id="rId23"/>
    <sheet name="平成12" sheetId="1" r:id="rId24"/>
  </sheets>
  <definedNames>
    <definedName name="_xlnm.Print_Area" localSheetId="2">令和３!$A$1:$G$156</definedName>
    <definedName name="_xlnm.Print_Area" localSheetId="1">令和４!$A$1:$G$156</definedName>
    <definedName name="_xlnm.Print_Area" localSheetId="0">令和５!$A$1:$G$146</definedName>
    <definedName name="_xlnm.Print_Titles" localSheetId="23">平成12!$1:$2</definedName>
    <definedName name="_xlnm.Print_Titles" localSheetId="22">平成13!$1:$2</definedName>
    <definedName name="_xlnm.Print_Titles" localSheetId="21">平成14!$1:$2</definedName>
    <definedName name="_xlnm.Print_Titles" localSheetId="19">平成16!$1:$2</definedName>
    <definedName name="_xlnm.Print_Titles" localSheetId="18">平成17!$2:$2</definedName>
    <definedName name="_xlnm.Print_Titles" localSheetId="17">平成18!$2:$2</definedName>
    <definedName name="_xlnm.Print_Titles" localSheetId="16">平成19!$2:$2</definedName>
    <definedName name="_xlnm.Print_Titles" localSheetId="15">平成20!$2:$2</definedName>
    <definedName name="_xlnm.Print_Titles" localSheetId="14">平成21!$2:$2</definedName>
    <definedName name="_xlnm.Print_Titles" localSheetId="13">平成22!$2:$2</definedName>
    <definedName name="_xlnm.Print_Titles" localSheetId="12">平成23!$2:$2</definedName>
    <definedName name="_xlnm.Print_Titles" localSheetId="11">平成24!$2:$2</definedName>
    <definedName name="_xlnm.Print_Titles" localSheetId="10">平成25!$2:$2</definedName>
    <definedName name="_xlnm.Print_Titles" localSheetId="9">平成26!$2:$2</definedName>
    <definedName name="_xlnm.Print_Titles" localSheetId="8">平成27!$2:$2</definedName>
    <definedName name="_xlnm.Print_Titles" localSheetId="7">平成28!$2:$2</definedName>
    <definedName name="_xlnm.Print_Titles" localSheetId="6">平成29!$2:$2</definedName>
    <definedName name="_xlnm.Print_Titles" localSheetId="5">平成30!$2:$2</definedName>
    <definedName name="_xlnm.Print_Titles" localSheetId="4">平成31!$2:$2</definedName>
    <definedName name="_xlnm.Print_Titles" localSheetId="3">令和２!$2:$2</definedName>
    <definedName name="_xlnm.Print_Titles" localSheetId="2">令和３!$2:$2</definedName>
    <definedName name="_xlnm.Print_Titles" localSheetId="1">令和４!$1:$2</definedName>
    <definedName name="_xlnm.Print_Titles" localSheetId="0">令和５!$1:$2</definedName>
  </definedNames>
  <calcPr calcId="191029"/>
</workbook>
</file>

<file path=xl/calcChain.xml><?xml version="1.0" encoding="utf-8"?>
<calcChain xmlns="http://schemas.openxmlformats.org/spreadsheetml/2006/main">
  <c r="C143" i="24" l="1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C41" i="23" l="1"/>
  <c r="C130" i="23"/>
  <c r="C138" i="23"/>
  <c r="C137" i="23"/>
  <c r="C136" i="23"/>
  <c r="C135" i="23"/>
  <c r="C134" i="23"/>
  <c r="C133" i="23"/>
  <c r="C132" i="23"/>
  <c r="C131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139" i="22"/>
  <c r="C133" i="22"/>
  <c r="C33" i="22"/>
  <c r="C143" i="22"/>
  <c r="C142" i="22"/>
  <c r="C141" i="22"/>
  <c r="C140" i="22"/>
  <c r="C138" i="22"/>
  <c r="C137" i="22"/>
  <c r="C136" i="22"/>
  <c r="C135" i="22"/>
  <c r="C134" i="22"/>
  <c r="C132" i="22"/>
  <c r="C131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104" i="21"/>
  <c r="C92" i="21"/>
  <c r="C54" i="21"/>
  <c r="C45" i="21"/>
  <c r="C38" i="21"/>
  <c r="C19" i="21"/>
  <c r="C5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3" i="21"/>
  <c r="C102" i="21"/>
  <c r="C101" i="21"/>
  <c r="C100" i="21"/>
  <c r="C99" i="21"/>
  <c r="C98" i="21"/>
  <c r="C97" i="21"/>
  <c r="C96" i="21"/>
  <c r="C95" i="21"/>
  <c r="C94" i="21"/>
  <c r="C93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3" i="21"/>
  <c r="C52" i="21"/>
  <c r="C51" i="21"/>
  <c r="C50" i="21"/>
  <c r="C49" i="21"/>
  <c r="C48" i="21"/>
  <c r="C47" i="21"/>
  <c r="C46" i="21"/>
  <c r="C44" i="21"/>
  <c r="C43" i="21"/>
  <c r="C42" i="21"/>
  <c r="C41" i="21"/>
  <c r="C40" i="21"/>
  <c r="C39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4" i="21"/>
  <c r="C3" i="21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3" i="20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3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D56" i="18"/>
  <c r="C56" i="18" s="1"/>
  <c r="D65" i="18"/>
  <c r="C65" i="18"/>
  <c r="E25" i="18"/>
  <c r="D25" i="18"/>
  <c r="E23" i="18"/>
  <c r="C23" i="18"/>
  <c r="E132" i="18"/>
  <c r="D132" i="18"/>
  <c r="C132" i="18" s="1"/>
  <c r="E123" i="18"/>
  <c r="D123" i="18"/>
  <c r="C123" i="18" s="1"/>
  <c r="E117" i="18"/>
  <c r="C117" i="18"/>
  <c r="D117" i="18"/>
  <c r="D105" i="18"/>
  <c r="C105" i="18" s="1"/>
  <c r="E79" i="18"/>
  <c r="E86" i="18"/>
  <c r="D86" i="18"/>
  <c r="C86" i="18" s="1"/>
  <c r="E71" i="18"/>
  <c r="C71" i="18" s="1"/>
  <c r="D70" i="18"/>
  <c r="C70" i="18" s="1"/>
  <c r="E69" i="18"/>
  <c r="D69" i="18"/>
  <c r="C69" i="18" s="1"/>
  <c r="E68" i="18"/>
  <c r="D68" i="18"/>
  <c r="C68" i="18" s="1"/>
  <c r="E67" i="18"/>
  <c r="D67" i="18"/>
  <c r="C67" i="18" s="1"/>
  <c r="E61" i="18"/>
  <c r="C61" i="18" s="1"/>
  <c r="D61" i="18"/>
  <c r="E64" i="18"/>
  <c r="C64" i="18"/>
  <c r="D62" i="18"/>
  <c r="C62" i="18"/>
  <c r="E54" i="18"/>
  <c r="D54" i="18"/>
  <c r="E59" i="18"/>
  <c r="C59" i="18" s="1"/>
  <c r="E56" i="18"/>
  <c r="D49" i="18"/>
  <c r="C49" i="18" s="1"/>
  <c r="E48" i="18"/>
  <c r="D48" i="18"/>
  <c r="C48" i="18"/>
  <c r="E35" i="18"/>
  <c r="D35" i="18"/>
  <c r="C35" i="18" s="1"/>
  <c r="D33" i="18"/>
  <c r="E32" i="18"/>
  <c r="D32" i="18"/>
  <c r="C32" i="18" s="1"/>
  <c r="D28" i="18"/>
  <c r="C28" i="18" s="1"/>
  <c r="E27" i="18"/>
  <c r="D27" i="18"/>
  <c r="C27" i="18"/>
  <c r="E45" i="18"/>
  <c r="C45" i="18"/>
  <c r="D12" i="18"/>
  <c r="E131" i="17"/>
  <c r="D131" i="17"/>
  <c r="C131" i="17" s="1"/>
  <c r="E123" i="17"/>
  <c r="E117" i="17"/>
  <c r="C117" i="17" s="1"/>
  <c r="D117" i="17"/>
  <c r="D92" i="17"/>
  <c r="C92" i="17"/>
  <c r="E91" i="17"/>
  <c r="C91" i="17"/>
  <c r="D91" i="17"/>
  <c r="D73" i="17"/>
  <c r="C73" i="17"/>
  <c r="D72" i="17"/>
  <c r="C72" i="17" s="1"/>
  <c r="B72" i="17"/>
  <c r="E71" i="17"/>
  <c r="D71" i="17"/>
  <c r="C71" i="17" s="1"/>
  <c r="B71" i="17"/>
  <c r="E70" i="17"/>
  <c r="C70" i="17" s="1"/>
  <c r="D70" i="17"/>
  <c r="B70" i="17"/>
  <c r="E69" i="17"/>
  <c r="D69" i="17"/>
  <c r="C69" i="17" s="1"/>
  <c r="B69" i="17"/>
  <c r="E68" i="17"/>
  <c r="C68" i="17" s="1"/>
  <c r="D68" i="17"/>
  <c r="E67" i="17"/>
  <c r="D67" i="17"/>
  <c r="C67" i="17" s="1"/>
  <c r="E61" i="17"/>
  <c r="C61" i="17" s="1"/>
  <c r="D61" i="17"/>
  <c r="D64" i="17"/>
  <c r="E54" i="17"/>
  <c r="D54" i="17"/>
  <c r="E56" i="17"/>
  <c r="C56" i="17" s="1"/>
  <c r="D56" i="17"/>
  <c r="E48" i="17"/>
  <c r="D48" i="17"/>
  <c r="C48" i="17" s="1"/>
  <c r="E23" i="17"/>
  <c r="D23" i="17"/>
  <c r="E22" i="17"/>
  <c r="C22" i="17"/>
  <c r="D21" i="17"/>
  <c r="C21" i="17" s="1"/>
  <c r="D15" i="17"/>
  <c r="C15" i="17" s="1"/>
  <c r="E14" i="17"/>
  <c r="E13" i="17"/>
  <c r="D13" i="17"/>
  <c r="C13" i="17"/>
  <c r="D12" i="17"/>
  <c r="C12" i="17"/>
  <c r="E20" i="17"/>
  <c r="D20" i="17"/>
  <c r="C20" i="17"/>
  <c r="D3" i="17"/>
  <c r="C3" i="17" s="1"/>
  <c r="C143" i="18"/>
  <c r="C142" i="18"/>
  <c r="C141" i="18"/>
  <c r="C140" i="18"/>
  <c r="C139" i="18"/>
  <c r="C138" i="18"/>
  <c r="C137" i="18"/>
  <c r="C136" i="18"/>
  <c r="C135" i="18"/>
  <c r="C134" i="18"/>
  <c r="C133" i="18"/>
  <c r="C131" i="18"/>
  <c r="C130" i="18"/>
  <c r="C129" i="18"/>
  <c r="C128" i="18"/>
  <c r="C127" i="18"/>
  <c r="C126" i="18"/>
  <c r="C125" i="18"/>
  <c r="C124" i="18"/>
  <c r="C122" i="18"/>
  <c r="C121" i="18"/>
  <c r="C120" i="18"/>
  <c r="C119" i="18"/>
  <c r="C118" i="18"/>
  <c r="C116" i="18"/>
  <c r="C115" i="18"/>
  <c r="C114" i="18"/>
  <c r="C113" i="18"/>
  <c r="C112" i="18"/>
  <c r="C111" i="18"/>
  <c r="C110" i="18"/>
  <c r="C109" i="18"/>
  <c r="C108" i="18"/>
  <c r="C107" i="18"/>
  <c r="C106" i="18"/>
  <c r="C104" i="18"/>
  <c r="C103" i="18"/>
  <c r="C102" i="18"/>
  <c r="C101" i="18"/>
  <c r="C99" i="18"/>
  <c r="C98" i="18"/>
  <c r="C97" i="18"/>
  <c r="C96" i="18"/>
  <c r="C95" i="18"/>
  <c r="C94" i="18"/>
  <c r="C93" i="18"/>
  <c r="C92" i="18"/>
  <c r="C91" i="18"/>
  <c r="C89" i="18"/>
  <c r="C88" i="18"/>
  <c r="C87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63" i="18"/>
  <c r="C60" i="18"/>
  <c r="C58" i="18"/>
  <c r="C57" i="18"/>
  <c r="C55" i="18"/>
  <c r="C53" i="18"/>
  <c r="C52" i="18"/>
  <c r="C51" i="18"/>
  <c r="C50" i="18"/>
  <c r="C47" i="18"/>
  <c r="C44" i="18"/>
  <c r="C43" i="18"/>
  <c r="C42" i="18"/>
  <c r="C41" i="18"/>
  <c r="C40" i="18"/>
  <c r="C39" i="18"/>
  <c r="C38" i="18"/>
  <c r="C37" i="18"/>
  <c r="C36" i="18"/>
  <c r="C34" i="18"/>
  <c r="C33" i="18"/>
  <c r="C31" i="18"/>
  <c r="C30" i="18"/>
  <c r="C29" i="18"/>
  <c r="C26" i="18"/>
  <c r="C25" i="18"/>
  <c r="C24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99" i="17"/>
  <c r="C98" i="17"/>
  <c r="C97" i="17"/>
  <c r="C96" i="17"/>
  <c r="C95" i="17"/>
  <c r="C94" i="17"/>
  <c r="C93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65" i="17"/>
  <c r="C64" i="17"/>
  <c r="C63" i="17"/>
  <c r="C62" i="17"/>
  <c r="C60" i="17"/>
  <c r="C59" i="17"/>
  <c r="C58" i="17"/>
  <c r="C57" i="17"/>
  <c r="C55" i="17"/>
  <c r="C53" i="17"/>
  <c r="C52" i="17"/>
  <c r="C51" i="17"/>
  <c r="C50" i="17"/>
  <c r="C49" i="17"/>
  <c r="C47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19" i="17"/>
  <c r="C18" i="17"/>
  <c r="C17" i="17"/>
  <c r="C16" i="17"/>
  <c r="C14" i="17"/>
  <c r="C11" i="17"/>
  <c r="C10" i="17"/>
  <c r="C9" i="17"/>
  <c r="C8" i="17"/>
  <c r="C7" i="17"/>
  <c r="C6" i="17"/>
  <c r="C5" i="17"/>
  <c r="C4" i="17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99" i="16"/>
  <c r="C98" i="16"/>
  <c r="C97" i="16"/>
  <c r="C96" i="16"/>
  <c r="C95" i="16"/>
  <c r="C94" i="16"/>
  <c r="C93" i="16"/>
  <c r="C92" i="16"/>
  <c r="C91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112" i="15"/>
  <c r="C107" i="15"/>
  <c r="C88" i="15"/>
  <c r="C24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9" i="15"/>
  <c r="C91" i="15"/>
  <c r="C92" i="15"/>
  <c r="C93" i="15"/>
  <c r="C94" i="15"/>
  <c r="C95" i="15"/>
  <c r="C96" i="15"/>
  <c r="C97" i="15"/>
  <c r="C98" i="15"/>
  <c r="C99" i="15"/>
  <c r="C101" i="15"/>
  <c r="C102" i="15"/>
  <c r="C103" i="15"/>
  <c r="C104" i="15"/>
  <c r="C105" i="15"/>
  <c r="C106" i="15"/>
  <c r="C108" i="15"/>
  <c r="C109" i="15"/>
  <c r="C110" i="15"/>
  <c r="C111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D67" i="14"/>
  <c r="C143" i="14"/>
  <c r="C140" i="14"/>
  <c r="C141" i="14"/>
  <c r="C142" i="14"/>
  <c r="C4" i="14"/>
  <c r="E35" i="14"/>
  <c r="C35" i="14"/>
  <c r="E99" i="14"/>
  <c r="C99" i="14"/>
  <c r="D131" i="14"/>
  <c r="C131" i="14"/>
  <c r="D124" i="14"/>
  <c r="C119" i="14"/>
  <c r="E112" i="14"/>
  <c r="E103" i="14"/>
  <c r="C103" i="14" s="1"/>
  <c r="D105" i="14"/>
  <c r="C105" i="14" s="1"/>
  <c r="E91" i="14"/>
  <c r="C91" i="14" s="1"/>
  <c r="D91" i="14"/>
  <c r="E89" i="14"/>
  <c r="C89" i="14" s="1"/>
  <c r="D85" i="14"/>
  <c r="C85" i="14" s="1"/>
  <c r="E73" i="14"/>
  <c r="C73" i="14" s="1"/>
  <c r="D73" i="14"/>
  <c r="E71" i="14"/>
  <c r="E70" i="14"/>
  <c r="E69" i="14"/>
  <c r="E68" i="14"/>
  <c r="E67" i="14"/>
  <c r="C67" i="14"/>
  <c r="D71" i="14"/>
  <c r="C71" i="14" s="1"/>
  <c r="D70" i="14"/>
  <c r="C70" i="14" s="1"/>
  <c r="D69" i="14"/>
  <c r="D68" i="14"/>
  <c r="C68" i="14" s="1"/>
  <c r="E64" i="14"/>
  <c r="C64" i="14"/>
  <c r="D63" i="14"/>
  <c r="C63" i="14"/>
  <c r="D62" i="14"/>
  <c r="C62" i="14"/>
  <c r="E61" i="14"/>
  <c r="D61" i="14"/>
  <c r="C61" i="14" s="1"/>
  <c r="E59" i="14"/>
  <c r="C59" i="14" s="1"/>
  <c r="E57" i="14"/>
  <c r="C57" i="14" s="1"/>
  <c r="E55" i="14"/>
  <c r="C55" i="14" s="1"/>
  <c r="E54" i="14"/>
  <c r="D55" i="14"/>
  <c r="D54" i="14"/>
  <c r="C54" i="14" s="1"/>
  <c r="E52" i="14"/>
  <c r="C52" i="14" s="1"/>
  <c r="E51" i="14"/>
  <c r="C51" i="14" s="1"/>
  <c r="D50" i="14"/>
  <c r="C50" i="14" s="1"/>
  <c r="D49" i="14"/>
  <c r="C49" i="14" s="1"/>
  <c r="D48" i="14"/>
  <c r="C48" i="14" s="1"/>
  <c r="D36" i="14"/>
  <c r="C36" i="14"/>
  <c r="D33" i="14"/>
  <c r="C33" i="14"/>
  <c r="D14" i="14"/>
  <c r="D13" i="14"/>
  <c r="C13" i="14" s="1"/>
  <c r="D12" i="14"/>
  <c r="C12" i="14" s="1"/>
  <c r="C5" i="14"/>
  <c r="C3" i="14"/>
  <c r="C6" i="14"/>
  <c r="C7" i="14"/>
  <c r="C8" i="14"/>
  <c r="C9" i="14"/>
  <c r="C10" i="14"/>
  <c r="C11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4" i="14"/>
  <c r="C37" i="14"/>
  <c r="C38" i="14"/>
  <c r="C39" i="14"/>
  <c r="C40" i="14"/>
  <c r="C41" i="14"/>
  <c r="C42" i="14"/>
  <c r="C43" i="14"/>
  <c r="C44" i="14"/>
  <c r="C45" i="14"/>
  <c r="C47" i="14"/>
  <c r="C53" i="14"/>
  <c r="C56" i="14"/>
  <c r="C58" i="14"/>
  <c r="C60" i="14"/>
  <c r="C65" i="14"/>
  <c r="C69" i="14"/>
  <c r="C72" i="14"/>
  <c r="C74" i="14"/>
  <c r="C75" i="14"/>
  <c r="C76" i="14"/>
  <c r="C77" i="14"/>
  <c r="C78" i="14"/>
  <c r="C79" i="14"/>
  <c r="C80" i="14"/>
  <c r="C81" i="14"/>
  <c r="C82" i="14"/>
  <c r="C83" i="14"/>
  <c r="C84" i="14"/>
  <c r="C86" i="14"/>
  <c r="C87" i="14"/>
  <c r="C88" i="14"/>
  <c r="C92" i="14"/>
  <c r="C93" i="14"/>
  <c r="C94" i="14"/>
  <c r="C95" i="14"/>
  <c r="C96" i="14"/>
  <c r="C97" i="14"/>
  <c r="C98" i="14"/>
  <c r="C101" i="14"/>
  <c r="C102" i="14"/>
  <c r="C104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20" i="14"/>
  <c r="C121" i="14"/>
  <c r="C122" i="14"/>
  <c r="C123" i="14"/>
  <c r="C124" i="14"/>
  <c r="C125" i="14"/>
  <c r="C126" i="14"/>
  <c r="C127" i="14"/>
  <c r="C128" i="14"/>
  <c r="C129" i="14"/>
  <c r="C130" i="14"/>
  <c r="C132" i="14"/>
  <c r="C133" i="14"/>
  <c r="C134" i="14"/>
  <c r="C135" i="14"/>
  <c r="C136" i="14"/>
  <c r="C137" i="14"/>
  <c r="C138" i="14"/>
  <c r="C139" i="14"/>
  <c r="C147" i="13"/>
  <c r="C123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5" i="13"/>
  <c r="C96" i="13"/>
  <c r="C97" i="13"/>
  <c r="C98" i="13"/>
  <c r="C99" i="13"/>
  <c r="C100" i="13"/>
  <c r="C101" i="13"/>
  <c r="C102" i="13"/>
  <c r="C103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4" i="13"/>
  <c r="C3" i="13"/>
  <c r="D148" i="12"/>
  <c r="C148" i="12"/>
  <c r="E148" i="12"/>
  <c r="B148" i="12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69" i="10"/>
  <c r="C70" i="10"/>
  <c r="C71" i="10"/>
  <c r="C72" i="10"/>
  <c r="C73" i="10"/>
  <c r="C62" i="10"/>
  <c r="C63" i="10"/>
  <c r="C64" i="10"/>
  <c r="C65" i="10"/>
  <c r="C66" i="10"/>
  <c r="C67" i="10"/>
  <c r="C68" i="10"/>
  <c r="C61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3" i="10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3" i="1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135" i="2"/>
  <c r="C134" i="2"/>
  <c r="C133" i="2"/>
  <c r="C132" i="2"/>
  <c r="C130" i="2"/>
  <c r="C129" i="2"/>
  <c r="C128" i="2"/>
  <c r="C127" i="2"/>
  <c r="C126" i="2"/>
  <c r="C125" i="2"/>
  <c r="C124" i="2"/>
  <c r="C122" i="2"/>
  <c r="C121" i="2"/>
  <c r="C120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8" i="2"/>
  <c r="C47" i="2"/>
  <c r="C46" i="2"/>
  <c r="C45" i="2"/>
  <c r="C43" i="2"/>
  <c r="C42" i="2"/>
  <c r="C41" i="2"/>
  <c r="C40" i="2"/>
  <c r="C39" i="2"/>
  <c r="C38" i="2"/>
  <c r="C37" i="2"/>
  <c r="C36" i="2"/>
  <c r="C35" i="2"/>
  <c r="C34" i="2"/>
  <c r="C32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C4" i="2"/>
  <c r="C3" i="2"/>
  <c r="C139" i="3"/>
  <c r="C138" i="3"/>
  <c r="C137" i="3"/>
  <c r="C136" i="3"/>
  <c r="C135" i="3"/>
  <c r="C134" i="3"/>
  <c r="C133" i="3"/>
  <c r="C132" i="3"/>
  <c r="C131" i="3"/>
  <c r="C130" i="3"/>
  <c r="C129" i="3"/>
  <c r="C128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5" i="3"/>
  <c r="C94" i="3"/>
  <c r="C93" i="3"/>
  <c r="C92" i="3"/>
  <c r="C91" i="3"/>
  <c r="C90" i="3"/>
  <c r="C89" i="3"/>
  <c r="C88" i="3"/>
  <c r="C87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7" i="4"/>
  <c r="C88" i="4"/>
  <c r="C89" i="4"/>
  <c r="C90" i="4"/>
  <c r="C91" i="4"/>
  <c r="C92" i="4"/>
  <c r="C93" i="4"/>
  <c r="C94" i="4"/>
  <c r="C95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26" i="5"/>
  <c r="C125" i="5"/>
  <c r="C124" i="5"/>
  <c r="C123" i="5"/>
  <c r="C10" i="5"/>
  <c r="C25" i="5"/>
  <c r="C139" i="5"/>
  <c r="C5" i="5"/>
  <c r="C6" i="5"/>
  <c r="C7" i="5"/>
  <c r="C8" i="5"/>
  <c r="C9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7" i="5"/>
  <c r="C88" i="5"/>
  <c r="C89" i="5"/>
  <c r="C90" i="5"/>
  <c r="C91" i="5"/>
  <c r="C92" i="5"/>
  <c r="C93" i="5"/>
  <c r="C94" i="5"/>
  <c r="C95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4" i="5"/>
  <c r="C3" i="5"/>
  <c r="C103" i="6"/>
  <c r="C11" i="6"/>
  <c r="C7" i="6"/>
  <c r="C6" i="6"/>
  <c r="C5" i="6"/>
  <c r="C4" i="6"/>
  <c r="C3" i="6"/>
  <c r="C8" i="6"/>
  <c r="C9" i="6"/>
  <c r="C10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7" i="6"/>
  <c r="C88" i="6"/>
  <c r="C89" i="6"/>
  <c r="C90" i="6"/>
  <c r="C91" i="6"/>
  <c r="C92" i="6"/>
  <c r="C93" i="6"/>
  <c r="C94" i="6"/>
  <c r="C95" i="6"/>
  <c r="C97" i="6"/>
  <c r="C98" i="6"/>
  <c r="C99" i="6"/>
  <c r="C100" i="6"/>
  <c r="C101" i="6"/>
  <c r="C102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51" i="7"/>
  <c r="C50" i="7"/>
  <c r="C55" i="7"/>
  <c r="C54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6" i="7"/>
  <c r="C57" i="7"/>
  <c r="C58" i="7"/>
  <c r="C59" i="7"/>
  <c r="C60" i="7"/>
  <c r="C61" i="7"/>
  <c r="C62" i="7"/>
  <c r="C63" i="7"/>
  <c r="C64" i="7"/>
  <c r="C65" i="7"/>
  <c r="C66" i="7"/>
  <c r="C67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3" i="7"/>
  <c r="C94" i="7"/>
  <c r="C95" i="7"/>
  <c r="C96" i="7"/>
  <c r="C97" i="7"/>
  <c r="C98" i="7"/>
  <c r="C99" i="7"/>
  <c r="C100" i="7"/>
  <c r="C101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3" i="8"/>
  <c r="C142" i="8"/>
  <c r="C136" i="8"/>
  <c r="C114" i="8"/>
  <c r="C96" i="8"/>
  <c r="C70" i="8"/>
  <c r="C69" i="8"/>
  <c r="C67" i="8"/>
  <c r="C46" i="8"/>
  <c r="C16" i="8"/>
  <c r="C51" i="8"/>
  <c r="C50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7" i="8"/>
  <c r="C48" i="8"/>
  <c r="C49" i="8"/>
  <c r="C56" i="8"/>
  <c r="C57" i="8"/>
  <c r="C58" i="8"/>
  <c r="C59" i="8"/>
  <c r="C60" i="8"/>
  <c r="C61" i="8"/>
  <c r="C62" i="8"/>
  <c r="C63" i="8"/>
  <c r="C64" i="8"/>
  <c r="C65" i="8"/>
  <c r="C66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3" i="8"/>
  <c r="C94" i="8"/>
  <c r="C95" i="8"/>
  <c r="C97" i="8"/>
  <c r="C98" i="8"/>
  <c r="C99" i="8"/>
  <c r="C100" i="8"/>
  <c r="C101" i="8"/>
  <c r="C103" i="8"/>
  <c r="C104" i="8"/>
  <c r="C105" i="8"/>
  <c r="C106" i="8"/>
  <c r="C107" i="8"/>
  <c r="C108" i="8"/>
  <c r="C109" i="8"/>
  <c r="C110" i="8"/>
  <c r="C111" i="8"/>
  <c r="C112" i="8"/>
  <c r="C113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7" i="8"/>
  <c r="C138" i="8"/>
  <c r="C139" i="8"/>
  <c r="C140" i="8"/>
  <c r="C141" i="8"/>
  <c r="C144" i="8"/>
  <c r="C145" i="8"/>
  <c r="C50" i="9"/>
  <c r="C6" i="9"/>
  <c r="C144" i="9"/>
  <c r="C143" i="9"/>
  <c r="C137" i="9"/>
  <c r="C115" i="9"/>
  <c r="C97" i="9"/>
  <c r="C71" i="9"/>
  <c r="C70" i="9"/>
  <c r="C68" i="9"/>
  <c r="C46" i="9"/>
  <c r="C16" i="9"/>
  <c r="C52" i="9"/>
  <c r="C51" i="9"/>
  <c r="C3" i="9"/>
  <c r="C4" i="9"/>
  <c r="C5" i="9"/>
  <c r="C7" i="9"/>
  <c r="C8" i="9"/>
  <c r="C9" i="9"/>
  <c r="C10" i="9"/>
  <c r="C11" i="9"/>
  <c r="C12" i="9"/>
  <c r="C13" i="9"/>
  <c r="C14" i="9"/>
  <c r="C15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7" i="9"/>
  <c r="C48" i="9"/>
  <c r="C49" i="9"/>
  <c r="C57" i="9"/>
  <c r="C58" i="9"/>
  <c r="C59" i="9"/>
  <c r="C60" i="9"/>
  <c r="C61" i="9"/>
  <c r="C62" i="9"/>
  <c r="C63" i="9"/>
  <c r="C64" i="9"/>
  <c r="C65" i="9"/>
  <c r="C66" i="9"/>
  <c r="C67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4" i="9"/>
  <c r="C95" i="9"/>
  <c r="C96" i="9"/>
  <c r="C98" i="9"/>
  <c r="C99" i="9"/>
  <c r="C100" i="9"/>
  <c r="C101" i="9"/>
  <c r="C102" i="9"/>
  <c r="C104" i="9"/>
  <c r="C105" i="9"/>
  <c r="C106" i="9"/>
  <c r="C107" i="9"/>
  <c r="C108" i="9"/>
  <c r="C109" i="9"/>
  <c r="C110" i="9"/>
  <c r="C111" i="9"/>
  <c r="C112" i="9"/>
  <c r="C113" i="9"/>
  <c r="C114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8" i="9"/>
  <c r="C139" i="9"/>
  <c r="C140" i="9"/>
  <c r="C141" i="9"/>
  <c r="C142" i="9"/>
  <c r="C145" i="9"/>
  <c r="C146" i="9"/>
  <c r="C54" i="18"/>
  <c r="C54" i="17"/>
</calcChain>
</file>

<file path=xl/sharedStrings.xml><?xml version="1.0" encoding="utf-8"?>
<sst xmlns="http://schemas.openxmlformats.org/spreadsheetml/2006/main" count="3646" uniqueCount="350">
  <si>
    <t>世帯数</t>
    <rPh sb="0" eb="3">
      <t>セタイスウ</t>
    </rPh>
    <phoneticPr fontId="2"/>
  </si>
  <si>
    <t>大字牛頸</t>
    <rPh sb="0" eb="2">
      <t>オオアザ</t>
    </rPh>
    <rPh sb="2" eb="3">
      <t>ウシ</t>
    </rPh>
    <rPh sb="3" eb="4">
      <t>クビ</t>
    </rPh>
    <phoneticPr fontId="2"/>
  </si>
  <si>
    <t>牛頸１丁目</t>
    <rPh sb="0" eb="1">
      <t>ウシ</t>
    </rPh>
    <rPh sb="1" eb="2">
      <t>クビ</t>
    </rPh>
    <rPh sb="3" eb="5">
      <t>チョウメ</t>
    </rPh>
    <phoneticPr fontId="2"/>
  </si>
  <si>
    <t>牛頸３丁目</t>
    <rPh sb="0" eb="1">
      <t>ウシ</t>
    </rPh>
    <rPh sb="1" eb="2">
      <t>クビ</t>
    </rPh>
    <rPh sb="3" eb="5">
      <t>チョウメ</t>
    </rPh>
    <phoneticPr fontId="2"/>
  </si>
  <si>
    <t>牛頸２丁目</t>
    <rPh sb="0" eb="1">
      <t>ウシ</t>
    </rPh>
    <rPh sb="1" eb="2">
      <t>クビ</t>
    </rPh>
    <rPh sb="3" eb="5">
      <t>チョウメ</t>
    </rPh>
    <phoneticPr fontId="2"/>
  </si>
  <si>
    <t>牛頸４丁目</t>
    <rPh sb="0" eb="1">
      <t>ウシ</t>
    </rPh>
    <rPh sb="1" eb="2">
      <t>クビ</t>
    </rPh>
    <rPh sb="3" eb="5">
      <t>チョウメ</t>
    </rPh>
    <phoneticPr fontId="2"/>
  </si>
  <si>
    <t>平野台１丁目</t>
    <rPh sb="0" eb="2">
      <t>ヒラノ</t>
    </rPh>
    <rPh sb="2" eb="3">
      <t>ダイ</t>
    </rPh>
    <rPh sb="4" eb="6">
      <t>チョウメ</t>
    </rPh>
    <phoneticPr fontId="2"/>
  </si>
  <si>
    <t>平野台２丁目</t>
    <rPh sb="0" eb="2">
      <t>ヒラノ</t>
    </rPh>
    <rPh sb="2" eb="3">
      <t>ダイ</t>
    </rPh>
    <rPh sb="4" eb="6">
      <t>チョウメ</t>
    </rPh>
    <phoneticPr fontId="2"/>
  </si>
  <si>
    <t>平野台３丁目</t>
    <rPh sb="0" eb="2">
      <t>ヒラノ</t>
    </rPh>
    <rPh sb="2" eb="3">
      <t>ダイ</t>
    </rPh>
    <rPh sb="4" eb="6">
      <t>チョウメ</t>
    </rPh>
    <phoneticPr fontId="2"/>
  </si>
  <si>
    <t>平野台４丁目</t>
    <rPh sb="0" eb="2">
      <t>ヒラノ</t>
    </rPh>
    <rPh sb="2" eb="3">
      <t>ダイ</t>
    </rPh>
    <rPh sb="4" eb="6">
      <t>チョウメ</t>
    </rPh>
    <phoneticPr fontId="2"/>
  </si>
  <si>
    <t>若草１丁目</t>
    <rPh sb="0" eb="2">
      <t>ワカクサ</t>
    </rPh>
    <rPh sb="3" eb="5">
      <t>チョウメ</t>
    </rPh>
    <phoneticPr fontId="2"/>
  </si>
  <si>
    <t>若草２丁目</t>
    <rPh sb="0" eb="2">
      <t>ワカクサ</t>
    </rPh>
    <rPh sb="3" eb="5">
      <t>チョウメ</t>
    </rPh>
    <phoneticPr fontId="2"/>
  </si>
  <si>
    <t>若草３丁目</t>
    <rPh sb="0" eb="2">
      <t>ワカクサ</t>
    </rPh>
    <rPh sb="3" eb="5">
      <t>チョウメ</t>
    </rPh>
    <phoneticPr fontId="2"/>
  </si>
  <si>
    <t>若草４丁目</t>
    <rPh sb="0" eb="2">
      <t>ワカクサ</t>
    </rPh>
    <rPh sb="3" eb="5">
      <t>チョウメ</t>
    </rPh>
    <phoneticPr fontId="2"/>
  </si>
  <si>
    <t>畑ケ坂１丁目</t>
    <rPh sb="0" eb="1">
      <t>バタケ</t>
    </rPh>
    <rPh sb="2" eb="3">
      <t>サカ</t>
    </rPh>
    <rPh sb="4" eb="6">
      <t>チョウメ</t>
    </rPh>
    <phoneticPr fontId="2"/>
  </si>
  <si>
    <t>畑ケ坂２丁目</t>
    <rPh sb="0" eb="1">
      <t>ハタケ</t>
    </rPh>
    <rPh sb="2" eb="3">
      <t>サカ</t>
    </rPh>
    <rPh sb="4" eb="6">
      <t>チョウメ</t>
    </rPh>
    <phoneticPr fontId="2"/>
  </si>
  <si>
    <t>横峰１丁目</t>
    <rPh sb="0" eb="1">
      <t>ヨコ</t>
    </rPh>
    <rPh sb="1" eb="2">
      <t>ミネ</t>
    </rPh>
    <rPh sb="3" eb="5">
      <t>チョウメ</t>
    </rPh>
    <phoneticPr fontId="2"/>
  </si>
  <si>
    <t>横峰２丁目</t>
    <rPh sb="0" eb="1">
      <t>ヨコ</t>
    </rPh>
    <rPh sb="1" eb="2">
      <t>ミネ</t>
    </rPh>
    <rPh sb="3" eb="5">
      <t>チョウメ</t>
    </rPh>
    <phoneticPr fontId="2"/>
  </si>
  <si>
    <t>宮野台</t>
    <rPh sb="0" eb="2">
      <t>ミヤノ</t>
    </rPh>
    <rPh sb="2" eb="3">
      <t>ダイ</t>
    </rPh>
    <phoneticPr fontId="2"/>
  </si>
  <si>
    <t>月の浦１丁目</t>
    <rPh sb="0" eb="1">
      <t>ツキ</t>
    </rPh>
    <rPh sb="2" eb="3">
      <t>ウラ</t>
    </rPh>
    <rPh sb="4" eb="6">
      <t>チョウメ</t>
    </rPh>
    <phoneticPr fontId="2"/>
  </si>
  <si>
    <t>月の浦２丁目</t>
    <rPh sb="0" eb="1">
      <t>ツキ</t>
    </rPh>
    <rPh sb="2" eb="3">
      <t>ウラ</t>
    </rPh>
    <rPh sb="4" eb="6">
      <t>チョウメ</t>
    </rPh>
    <phoneticPr fontId="2"/>
  </si>
  <si>
    <t>月の浦３丁目</t>
    <rPh sb="0" eb="1">
      <t>ツキ</t>
    </rPh>
    <rPh sb="2" eb="3">
      <t>ウラ</t>
    </rPh>
    <rPh sb="4" eb="6">
      <t>チョウメ</t>
    </rPh>
    <phoneticPr fontId="2"/>
  </si>
  <si>
    <t>月の浦４丁目</t>
    <rPh sb="0" eb="1">
      <t>ツキ</t>
    </rPh>
    <rPh sb="2" eb="3">
      <t>ウラ</t>
    </rPh>
    <rPh sb="4" eb="6">
      <t>チョウメ</t>
    </rPh>
    <phoneticPr fontId="2"/>
  </si>
  <si>
    <t>南ヶ丘１丁目</t>
    <rPh sb="0" eb="3">
      <t>ミナミガオカ</t>
    </rPh>
    <rPh sb="4" eb="6">
      <t>チョウメ</t>
    </rPh>
    <phoneticPr fontId="2"/>
  </si>
  <si>
    <t>南ヶ丘２丁目</t>
    <rPh sb="0" eb="3">
      <t>ミナミガオカ</t>
    </rPh>
    <rPh sb="4" eb="6">
      <t>チョウメ</t>
    </rPh>
    <phoneticPr fontId="2"/>
  </si>
  <si>
    <t>南ヶ丘３丁目</t>
    <rPh sb="0" eb="3">
      <t>ミナミガオカ</t>
    </rPh>
    <rPh sb="4" eb="6">
      <t>チョウメ</t>
    </rPh>
    <phoneticPr fontId="2"/>
  </si>
  <si>
    <t>南ヶ丘４丁目</t>
    <rPh sb="0" eb="3">
      <t>ミナミガオカ</t>
    </rPh>
    <rPh sb="4" eb="6">
      <t>チョウメ</t>
    </rPh>
    <phoneticPr fontId="2"/>
  </si>
  <si>
    <t>南ヶ丘５丁目</t>
    <rPh sb="0" eb="3">
      <t>ミナミガオカ</t>
    </rPh>
    <rPh sb="4" eb="6">
      <t>チョウメ</t>
    </rPh>
    <phoneticPr fontId="2"/>
  </si>
  <si>
    <t>南ヶ丘６丁目</t>
    <rPh sb="0" eb="3">
      <t>ミナミガオカ</t>
    </rPh>
    <rPh sb="4" eb="6">
      <t>チョウメ</t>
    </rPh>
    <phoneticPr fontId="2"/>
  </si>
  <si>
    <t>南ヶ丘７丁目</t>
    <rPh sb="0" eb="3">
      <t>ミナミガオカ</t>
    </rPh>
    <rPh sb="4" eb="6">
      <t>チョウメ</t>
    </rPh>
    <phoneticPr fontId="2"/>
  </si>
  <si>
    <t>紫台</t>
    <rPh sb="0" eb="1">
      <t>ムラサキ</t>
    </rPh>
    <rPh sb="1" eb="2">
      <t>ダイ</t>
    </rPh>
    <phoneticPr fontId="2"/>
  </si>
  <si>
    <t>旭ヶ丘１丁目</t>
    <rPh sb="0" eb="3">
      <t>アサヒガオカ</t>
    </rPh>
    <rPh sb="4" eb="6">
      <t>チョウメ</t>
    </rPh>
    <phoneticPr fontId="2"/>
  </si>
  <si>
    <t>旭ヶ丘２丁目</t>
    <rPh sb="0" eb="3">
      <t>アサヒガオカ</t>
    </rPh>
    <rPh sb="4" eb="6">
      <t>チョウメ</t>
    </rPh>
    <phoneticPr fontId="2"/>
  </si>
  <si>
    <t>緑ヶ丘１丁目</t>
    <rPh sb="0" eb="3">
      <t>ミドリガオカ</t>
    </rPh>
    <rPh sb="4" eb="6">
      <t>チョウメ</t>
    </rPh>
    <phoneticPr fontId="2"/>
  </si>
  <si>
    <t>緑ヶ丘２丁目</t>
    <rPh sb="0" eb="3">
      <t>ミドリガオカ</t>
    </rPh>
    <rPh sb="4" eb="6">
      <t>チョウメ</t>
    </rPh>
    <phoneticPr fontId="2"/>
  </si>
  <si>
    <t>緑ヶ丘３丁目</t>
    <rPh sb="0" eb="3">
      <t>ミドリガオカ</t>
    </rPh>
    <rPh sb="4" eb="6">
      <t>チョウメ</t>
    </rPh>
    <phoneticPr fontId="2"/>
  </si>
  <si>
    <t>緑ヶ丘４丁目</t>
    <rPh sb="0" eb="3">
      <t>ミドリガオカ</t>
    </rPh>
    <rPh sb="4" eb="6">
      <t>チョウメ</t>
    </rPh>
    <phoneticPr fontId="2"/>
  </si>
  <si>
    <t>つつじヶ丘１丁目</t>
    <rPh sb="4" eb="5">
      <t>オカ</t>
    </rPh>
    <rPh sb="6" eb="8">
      <t>チョウメ</t>
    </rPh>
    <phoneticPr fontId="2"/>
  </si>
  <si>
    <t>つつじヶ丘２丁目</t>
    <rPh sb="4" eb="5">
      <t>オカ</t>
    </rPh>
    <rPh sb="6" eb="8">
      <t>チョウメ</t>
    </rPh>
    <phoneticPr fontId="2"/>
  </si>
  <si>
    <t>つつじヶ丘３丁目</t>
    <rPh sb="4" eb="5">
      <t>オカ</t>
    </rPh>
    <rPh sb="6" eb="8">
      <t>チョウメ</t>
    </rPh>
    <phoneticPr fontId="2"/>
  </si>
  <si>
    <t>つつじヶ丘４丁目</t>
    <rPh sb="4" eb="5">
      <t>オカ</t>
    </rPh>
    <rPh sb="6" eb="8">
      <t>チョウメ</t>
    </rPh>
    <phoneticPr fontId="2"/>
  </si>
  <si>
    <t>つつじヶ丘５丁目</t>
    <rPh sb="4" eb="5">
      <t>オカ</t>
    </rPh>
    <rPh sb="6" eb="8">
      <t>チョウメ</t>
    </rPh>
    <phoneticPr fontId="2"/>
  </si>
  <si>
    <t>つつじヶ丘６丁目</t>
    <rPh sb="4" eb="5">
      <t>オカ</t>
    </rPh>
    <rPh sb="6" eb="8">
      <t>チョウメ</t>
    </rPh>
    <phoneticPr fontId="2"/>
  </si>
  <si>
    <t>大字上大利</t>
    <rPh sb="0" eb="2">
      <t>オオアザ</t>
    </rPh>
    <rPh sb="2" eb="3">
      <t>カミ</t>
    </rPh>
    <rPh sb="3" eb="4">
      <t>オオ</t>
    </rPh>
    <rPh sb="4" eb="5">
      <t>リ</t>
    </rPh>
    <phoneticPr fontId="2"/>
  </si>
  <si>
    <t>上大利１丁目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</si>
  <si>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上大利２丁目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</si>
  <si>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上大利３丁目</t>
    <rPh sb="0" eb="1">
      <t>カミ</t>
    </rPh>
    <rPh sb="1" eb="2">
      <t>オオ</t>
    </rPh>
    <rPh sb="2" eb="3">
      <t>リ</t>
    </rPh>
    <rPh sb="4" eb="6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</si>
  <si>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</si>
  <si>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中央２丁目</t>
    <rPh sb="0" eb="2">
      <t>チュウオウ</t>
    </rPh>
    <rPh sb="3" eb="5">
      <t>チョウメ</t>
    </rPh>
    <phoneticPr fontId="2"/>
  </si>
  <si>
    <t>下大利１丁目</t>
    <rPh sb="0" eb="3">
      <t>シモオオリ</t>
    </rPh>
    <rPh sb="4" eb="6">
      <t>チョウメ</t>
    </rPh>
    <phoneticPr fontId="2"/>
  </si>
  <si>
    <t>下大利２丁目</t>
    <rPh sb="0" eb="3">
      <t>シモオオリ</t>
    </rPh>
    <rPh sb="4" eb="6">
      <t>チョウメ</t>
    </rPh>
    <phoneticPr fontId="2"/>
  </si>
  <si>
    <t>下大利３丁目</t>
    <rPh sb="0" eb="3">
      <t>シモオオリ</t>
    </rPh>
    <rPh sb="4" eb="6">
      <t>チョウメ</t>
    </rPh>
    <phoneticPr fontId="2"/>
  </si>
  <si>
    <t>下大利４丁目</t>
    <rPh sb="0" eb="3">
      <t>シモオオリ</t>
    </rPh>
    <rPh sb="4" eb="6">
      <t>チョウメ</t>
    </rPh>
    <phoneticPr fontId="2"/>
  </si>
  <si>
    <t>下大利５丁目</t>
    <rPh sb="0" eb="3">
      <t>シモオオリ</t>
    </rPh>
    <rPh sb="4" eb="6">
      <t>チョウメ</t>
    </rPh>
    <phoneticPr fontId="2"/>
  </si>
  <si>
    <t>東大利１丁目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</si>
  <si>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東大利２丁目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</si>
  <si>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東大利３丁目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</si>
  <si>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東大利４丁目</t>
    <rPh sb="0" eb="1">
      <t>ヒガシ</t>
    </rPh>
    <rPh sb="1" eb="2">
      <t>オオ</t>
    </rPh>
    <rPh sb="2" eb="3">
      <t>リ</t>
    </rPh>
    <rPh sb="4" eb="6">
      <t>チョウメ</t>
    </rPh>
    <phoneticPr fontId="2"/>
  </si>
  <si>
    <t>白木原１丁目</t>
    <rPh sb="0" eb="3">
      <t>シラキバル</t>
    </rPh>
    <rPh sb="4" eb="6">
      <t>チョウメ</t>
    </rPh>
    <phoneticPr fontId="2"/>
  </si>
  <si>
    <t>白木原２丁目</t>
    <rPh sb="0" eb="3">
      <t>シラキバル</t>
    </rPh>
    <rPh sb="4" eb="6">
      <t>チョウメ</t>
    </rPh>
    <phoneticPr fontId="2"/>
  </si>
  <si>
    <t>白木原３丁目</t>
    <rPh sb="0" eb="3">
      <t>シラキバル</t>
    </rPh>
    <rPh sb="4" eb="6">
      <t>チョウメ</t>
    </rPh>
    <phoneticPr fontId="2"/>
  </si>
  <si>
    <t>白木原４丁目</t>
    <rPh sb="0" eb="3">
      <t>シラキバル</t>
    </rPh>
    <rPh sb="4" eb="6">
      <t>チョウメ</t>
    </rPh>
    <phoneticPr fontId="2"/>
  </si>
  <si>
    <t>白木原５丁目</t>
    <rPh sb="0" eb="3">
      <t>シラキバル</t>
    </rPh>
    <rPh sb="4" eb="6">
      <t>チョウメ</t>
    </rPh>
    <phoneticPr fontId="2"/>
  </si>
  <si>
    <t>大字瓦田</t>
    <rPh sb="0" eb="2">
      <t>オオアザ</t>
    </rPh>
    <rPh sb="2" eb="3">
      <t>カワラ</t>
    </rPh>
    <rPh sb="3" eb="4">
      <t>タ</t>
    </rPh>
    <phoneticPr fontId="2"/>
  </si>
  <si>
    <t>瓦田１丁目</t>
    <rPh sb="0" eb="1">
      <t>カワラ</t>
    </rPh>
    <rPh sb="1" eb="2">
      <t>タ</t>
    </rPh>
    <rPh sb="3" eb="5">
      <t>チョウメ</t>
    </rPh>
    <phoneticPr fontId="2"/>
  </si>
  <si>
    <t>瓦田２丁目</t>
    <rPh sb="0" eb="1">
      <t>カワラ</t>
    </rPh>
    <rPh sb="1" eb="2">
      <t>タ</t>
    </rPh>
    <rPh sb="3" eb="5">
      <t>チョウメ</t>
    </rPh>
    <phoneticPr fontId="2"/>
  </si>
  <si>
    <t>瓦田３丁目</t>
    <rPh sb="0" eb="1">
      <t>カワラ</t>
    </rPh>
    <rPh sb="1" eb="2">
      <t>タ</t>
    </rPh>
    <rPh sb="3" eb="5">
      <t>チョウメ</t>
    </rPh>
    <phoneticPr fontId="2"/>
  </si>
  <si>
    <t>瓦田４丁目</t>
    <rPh sb="0" eb="1">
      <t>カワラ</t>
    </rPh>
    <rPh sb="1" eb="2">
      <t>タ</t>
    </rPh>
    <rPh sb="3" eb="5">
      <t>チョウメ</t>
    </rPh>
    <phoneticPr fontId="2"/>
  </si>
  <si>
    <t>瓦田５丁目</t>
    <rPh sb="0" eb="1">
      <t>カワラ</t>
    </rPh>
    <rPh sb="1" eb="2">
      <t>タ</t>
    </rPh>
    <rPh sb="3" eb="5">
      <t>チョウメ</t>
    </rPh>
    <phoneticPr fontId="2"/>
  </si>
  <si>
    <t>曙町１丁目</t>
    <rPh sb="0" eb="2">
      <t>アケボノチョウ</t>
    </rPh>
    <rPh sb="3" eb="5">
      <t>チョウメ</t>
    </rPh>
    <phoneticPr fontId="2"/>
  </si>
  <si>
    <t>曙町２丁目</t>
    <rPh sb="0" eb="2">
      <t>アケボノマチ</t>
    </rPh>
    <rPh sb="3" eb="5">
      <t>チョウメ</t>
    </rPh>
    <phoneticPr fontId="2"/>
  </si>
  <si>
    <t>曙町３丁目</t>
    <rPh sb="0" eb="2">
      <t>アケボノマチ</t>
    </rPh>
    <rPh sb="3" eb="5">
      <t>チョウメ</t>
    </rPh>
    <phoneticPr fontId="2"/>
  </si>
  <si>
    <t>瑞穂町１丁目</t>
    <rPh sb="0" eb="3">
      <t>ミズホマチ</t>
    </rPh>
    <rPh sb="4" eb="6">
      <t>チョウメ</t>
    </rPh>
    <phoneticPr fontId="2"/>
  </si>
  <si>
    <t>瑞穂町２丁目</t>
    <rPh sb="0" eb="3">
      <t>ミズホマチ</t>
    </rPh>
    <rPh sb="4" eb="6">
      <t>チョウメ</t>
    </rPh>
    <phoneticPr fontId="2"/>
  </si>
  <si>
    <t>瑞穂町３丁目</t>
    <rPh sb="0" eb="3">
      <t>ミズホマチ</t>
    </rPh>
    <rPh sb="4" eb="6">
      <t>チョウメ</t>
    </rPh>
    <phoneticPr fontId="2"/>
  </si>
  <si>
    <t>瑞穂町４丁目</t>
    <rPh sb="0" eb="3">
      <t>ミズホマチ</t>
    </rPh>
    <rPh sb="4" eb="6">
      <t>チョウメ</t>
    </rPh>
    <phoneticPr fontId="2"/>
  </si>
  <si>
    <t>大城１丁目</t>
    <rPh sb="0" eb="2">
      <t>オオシロ</t>
    </rPh>
    <rPh sb="3" eb="5">
      <t>チョウメ</t>
    </rPh>
    <phoneticPr fontId="2"/>
  </si>
  <si>
    <t>大城２丁目</t>
    <rPh sb="0" eb="2">
      <t>オオシロ</t>
    </rPh>
    <rPh sb="3" eb="5">
      <t>チョウメ</t>
    </rPh>
    <phoneticPr fontId="2"/>
  </si>
  <si>
    <t>大城３丁目</t>
    <rPh sb="0" eb="2">
      <t>オオシロ</t>
    </rPh>
    <rPh sb="3" eb="5">
      <t>チョウメ</t>
    </rPh>
    <phoneticPr fontId="2"/>
  </si>
  <si>
    <t>大城４丁目</t>
    <rPh sb="0" eb="2">
      <t>オオシロ</t>
    </rPh>
    <rPh sb="3" eb="5">
      <t>チョウメ</t>
    </rPh>
    <phoneticPr fontId="2"/>
  </si>
  <si>
    <t>大城５丁目</t>
    <rPh sb="0" eb="2">
      <t>オオシロ</t>
    </rPh>
    <rPh sb="3" eb="5">
      <t>チョウメ</t>
    </rPh>
    <phoneticPr fontId="2"/>
  </si>
  <si>
    <t>大字筒井</t>
    <rPh sb="0" eb="2">
      <t>オオアザ</t>
    </rPh>
    <rPh sb="2" eb="4">
      <t>ツツイ</t>
    </rPh>
    <phoneticPr fontId="2"/>
  </si>
  <si>
    <t>筒井１丁目</t>
    <rPh sb="0" eb="2">
      <t>ツツイ</t>
    </rPh>
    <rPh sb="3" eb="5">
      <t>チョウメ</t>
    </rPh>
    <phoneticPr fontId="2"/>
  </si>
  <si>
    <t>筒井２丁目</t>
    <rPh sb="0" eb="2">
      <t>ツツイ</t>
    </rPh>
    <rPh sb="3" eb="5">
      <t>チョウメ</t>
    </rPh>
    <phoneticPr fontId="2"/>
  </si>
  <si>
    <t>筒井３丁目</t>
    <rPh sb="0" eb="2">
      <t>ツツイ</t>
    </rPh>
    <rPh sb="3" eb="5">
      <t>チョウメ</t>
    </rPh>
    <phoneticPr fontId="2"/>
  </si>
  <si>
    <t>錦町１丁目</t>
    <rPh sb="0" eb="1">
      <t>ニシキ</t>
    </rPh>
    <rPh sb="1" eb="2">
      <t>マチ</t>
    </rPh>
    <rPh sb="3" eb="5">
      <t>チョウメ</t>
    </rPh>
    <phoneticPr fontId="2"/>
  </si>
  <si>
    <t>錦町２丁目</t>
    <rPh sb="0" eb="1">
      <t>ニシキ</t>
    </rPh>
    <rPh sb="1" eb="2">
      <t>マチ</t>
    </rPh>
    <rPh sb="3" eb="5">
      <t>チョウメ</t>
    </rPh>
    <phoneticPr fontId="2"/>
  </si>
  <si>
    <t>錦町３丁目</t>
    <rPh sb="0" eb="1">
      <t>ニシキ</t>
    </rPh>
    <rPh sb="1" eb="2">
      <t>マチ</t>
    </rPh>
    <rPh sb="3" eb="5">
      <t>チョウメ</t>
    </rPh>
    <phoneticPr fontId="2"/>
  </si>
  <si>
    <t>錦町４丁目</t>
    <rPh sb="0" eb="1">
      <t>ニシキ</t>
    </rPh>
    <rPh sb="1" eb="2">
      <t>マチ</t>
    </rPh>
    <rPh sb="3" eb="5">
      <t>チョウメ</t>
    </rPh>
    <phoneticPr fontId="2"/>
  </si>
  <si>
    <t>大字山田</t>
    <rPh sb="0" eb="2">
      <t>オオアザ</t>
    </rPh>
    <rPh sb="2" eb="4">
      <t>ヤマダ</t>
    </rPh>
    <phoneticPr fontId="2"/>
  </si>
  <si>
    <t>山田１丁目</t>
    <rPh sb="0" eb="2">
      <t>ヤマダ</t>
    </rPh>
    <rPh sb="3" eb="5">
      <t>チョウメ</t>
    </rPh>
    <phoneticPr fontId="2"/>
  </si>
  <si>
    <t>山田２丁目</t>
    <rPh sb="0" eb="2">
      <t>ヤマダ</t>
    </rPh>
    <rPh sb="3" eb="5">
      <t>チョウメ</t>
    </rPh>
    <phoneticPr fontId="2"/>
  </si>
  <si>
    <t>山田３丁目</t>
    <rPh sb="0" eb="2">
      <t>ヤマダ</t>
    </rPh>
    <rPh sb="3" eb="5">
      <t>チョウメ</t>
    </rPh>
    <phoneticPr fontId="2"/>
  </si>
  <si>
    <t>山田４丁目</t>
    <rPh sb="0" eb="2">
      <t>ヤマダ</t>
    </rPh>
    <rPh sb="3" eb="5">
      <t>チョウメ</t>
    </rPh>
    <phoneticPr fontId="2"/>
  </si>
  <si>
    <t>雑餉隈町１丁目</t>
    <rPh sb="0" eb="3">
      <t>ザッショノクマ</t>
    </rPh>
    <rPh sb="3" eb="4">
      <t>マチ</t>
    </rPh>
    <rPh sb="5" eb="7">
      <t>チョウメ</t>
    </rPh>
    <phoneticPr fontId="2"/>
  </si>
  <si>
    <t>雑餉隈町２丁目</t>
    <rPh sb="0" eb="4">
      <t>ザッショノクママチ</t>
    </rPh>
    <rPh sb="5" eb="7">
      <t>チョウメ</t>
    </rPh>
    <phoneticPr fontId="2"/>
  </si>
  <si>
    <t>雑餉隈町３丁目</t>
    <rPh sb="0" eb="3">
      <t>ザッショノクマ</t>
    </rPh>
    <rPh sb="3" eb="4">
      <t>マチ</t>
    </rPh>
    <rPh sb="5" eb="7">
      <t>チョウメ</t>
    </rPh>
    <phoneticPr fontId="2"/>
  </si>
  <si>
    <t>雑餉隈町４丁目</t>
    <rPh sb="0" eb="4">
      <t>ザッショノクママチ</t>
    </rPh>
    <rPh sb="5" eb="7">
      <t>チョウメ</t>
    </rPh>
    <phoneticPr fontId="2"/>
  </si>
  <si>
    <t>雑餉隈町５丁目</t>
    <rPh sb="0" eb="3">
      <t>ザッショノクマ</t>
    </rPh>
    <rPh sb="3" eb="4">
      <t>マチ</t>
    </rPh>
    <rPh sb="5" eb="7">
      <t>チョウメ</t>
    </rPh>
    <phoneticPr fontId="2"/>
  </si>
  <si>
    <t>栄町１丁目</t>
    <rPh sb="0" eb="2">
      <t>サカエマチ</t>
    </rPh>
    <rPh sb="3" eb="5">
      <t>チョウメ</t>
    </rPh>
    <phoneticPr fontId="2"/>
  </si>
  <si>
    <t>栄町２丁目</t>
    <rPh sb="0" eb="2">
      <t>サカエマチ</t>
    </rPh>
    <rPh sb="3" eb="5">
      <t>チョウメ</t>
    </rPh>
    <phoneticPr fontId="2"/>
  </si>
  <si>
    <t>栄町３丁目</t>
    <rPh sb="0" eb="2">
      <t>サカエマチ</t>
    </rPh>
    <rPh sb="3" eb="5">
      <t>チョウメ</t>
    </rPh>
    <phoneticPr fontId="2"/>
  </si>
  <si>
    <t>仲畑１丁目</t>
    <rPh sb="0" eb="2">
      <t>ナカハタ</t>
    </rPh>
    <rPh sb="3" eb="5">
      <t>チョウメ</t>
    </rPh>
    <phoneticPr fontId="2"/>
  </si>
  <si>
    <t>仲畑２丁目</t>
    <rPh sb="0" eb="2">
      <t>ナカハタ</t>
    </rPh>
    <rPh sb="3" eb="5">
      <t>チョウメ</t>
    </rPh>
    <phoneticPr fontId="2"/>
  </si>
  <si>
    <t>仲畑３丁目</t>
    <rPh sb="0" eb="2">
      <t>ナカハタ</t>
    </rPh>
    <rPh sb="3" eb="5">
      <t>チョウメ</t>
    </rPh>
    <phoneticPr fontId="2"/>
  </si>
  <si>
    <t>仲畑４丁目</t>
    <rPh sb="0" eb="2">
      <t>ナカハタ</t>
    </rPh>
    <rPh sb="3" eb="5">
      <t>チョウメ</t>
    </rPh>
    <phoneticPr fontId="2"/>
  </si>
  <si>
    <t>大字中</t>
    <rPh sb="0" eb="2">
      <t>オオアザ</t>
    </rPh>
    <rPh sb="2" eb="3">
      <t>ナカ</t>
    </rPh>
    <phoneticPr fontId="2"/>
  </si>
  <si>
    <t>中１丁目</t>
    <rPh sb="0" eb="1">
      <t>ナカ</t>
    </rPh>
    <rPh sb="2" eb="4">
      <t>チョウメ</t>
    </rPh>
    <phoneticPr fontId="2"/>
  </si>
  <si>
    <t>中２丁目</t>
    <rPh sb="0" eb="1">
      <t>ナカ</t>
    </rPh>
    <rPh sb="2" eb="4">
      <t>チョウメ</t>
    </rPh>
    <phoneticPr fontId="2"/>
  </si>
  <si>
    <t>中３丁目</t>
    <rPh sb="0" eb="1">
      <t>ナカ</t>
    </rPh>
    <rPh sb="2" eb="4">
      <t>チョウメ</t>
    </rPh>
    <phoneticPr fontId="2"/>
  </si>
  <si>
    <t>川久保１丁目</t>
    <rPh sb="0" eb="3">
      <t>カワクボ</t>
    </rPh>
    <rPh sb="4" eb="6">
      <t>チョウメ</t>
    </rPh>
    <phoneticPr fontId="2"/>
  </si>
  <si>
    <t>川久保２丁目</t>
    <rPh sb="0" eb="3">
      <t>カワクボ</t>
    </rPh>
    <rPh sb="4" eb="6">
      <t>チョウメ</t>
    </rPh>
    <phoneticPr fontId="2"/>
  </si>
  <si>
    <t>川久保３丁目</t>
    <rPh sb="0" eb="3">
      <t>カワクボ</t>
    </rPh>
    <rPh sb="4" eb="6">
      <t>チョウメ</t>
    </rPh>
    <phoneticPr fontId="2"/>
  </si>
  <si>
    <t>御笠川１丁目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</si>
  <si>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御笠川２丁目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</si>
  <si>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御笠川３丁目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</si>
  <si>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御笠川４丁目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</si>
  <si>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御笠川５丁目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</si>
  <si>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御笠川６丁目</t>
    <rPh sb="0" eb="1">
      <t>ミ</t>
    </rPh>
    <rPh sb="1" eb="2">
      <t>カサ</t>
    </rPh>
    <rPh sb="2" eb="3">
      <t>ガワ</t>
    </rPh>
    <rPh sb="4" eb="6">
      <t>チョウメ</t>
    </rPh>
    <phoneticPr fontId="2"/>
  </si>
  <si>
    <t>大字乙金</t>
    <rPh sb="0" eb="2">
      <t>オオアザ</t>
    </rPh>
    <rPh sb="2" eb="3">
      <t>オツ</t>
    </rPh>
    <rPh sb="3" eb="4">
      <t>カネ</t>
    </rPh>
    <phoneticPr fontId="2"/>
  </si>
  <si>
    <t>乙金１丁目</t>
    <rPh sb="0" eb="1">
      <t>オツ</t>
    </rPh>
    <rPh sb="1" eb="2">
      <t>カネ</t>
    </rPh>
    <rPh sb="3" eb="5">
      <t>チョウメ</t>
    </rPh>
    <phoneticPr fontId="2"/>
  </si>
  <si>
    <t>乙金２丁目</t>
    <rPh sb="0" eb="1">
      <t>オツ</t>
    </rPh>
    <rPh sb="1" eb="2">
      <t>カネ</t>
    </rPh>
    <rPh sb="3" eb="5">
      <t>チョウメ</t>
    </rPh>
    <phoneticPr fontId="2"/>
  </si>
  <si>
    <t>乙金台１丁目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</si>
  <si>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乙金台２丁目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</si>
  <si>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乙金台３丁目</t>
    <rPh sb="0" eb="1">
      <t>オツ</t>
    </rPh>
    <rPh sb="1" eb="2">
      <t>カネ</t>
    </rPh>
    <rPh sb="2" eb="3">
      <t>ダイ</t>
    </rPh>
    <rPh sb="4" eb="6">
      <t>チョウメ</t>
    </rPh>
    <phoneticPr fontId="2"/>
  </si>
  <si>
    <t>大池１丁目</t>
    <rPh sb="0" eb="2">
      <t>オオイケ</t>
    </rPh>
    <rPh sb="3" eb="5">
      <t>チョウメ</t>
    </rPh>
    <phoneticPr fontId="2"/>
  </si>
  <si>
    <t>大池２丁目</t>
    <rPh sb="0" eb="2">
      <t>オオイケ</t>
    </rPh>
    <rPh sb="3" eb="5">
      <t>チョウメ</t>
    </rPh>
    <phoneticPr fontId="2"/>
  </si>
  <si>
    <t>乙金東１丁目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</si>
  <si>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乙金東２丁目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</si>
  <si>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乙金東３丁目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</si>
  <si>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乙金東４丁目</t>
    <rPh sb="0" eb="1">
      <t>オツ</t>
    </rPh>
    <rPh sb="1" eb="2">
      <t>カネ</t>
    </rPh>
    <rPh sb="2" eb="3">
      <t>ヒガシ</t>
    </rPh>
    <rPh sb="4" eb="6">
      <t>チョウメ</t>
    </rPh>
    <phoneticPr fontId="2"/>
  </si>
  <si>
    <t>下大利団地</t>
    <rPh sb="0" eb="3">
      <t>シモオオリ</t>
    </rPh>
    <rPh sb="3" eb="5">
      <t>ダンチ</t>
    </rPh>
    <phoneticPr fontId="2"/>
  </si>
  <si>
    <t>乙金３丁目</t>
    <rPh sb="0" eb="1">
      <t>オツ</t>
    </rPh>
    <rPh sb="1" eb="2">
      <t>カネ</t>
    </rPh>
    <rPh sb="3" eb="5">
      <t>チョウメ</t>
    </rPh>
    <phoneticPr fontId="2"/>
  </si>
  <si>
    <t>資料：市民課</t>
    <rPh sb="0" eb="2">
      <t>シリョウ</t>
    </rPh>
    <rPh sb="3" eb="6">
      <t>シミンカ</t>
    </rPh>
    <phoneticPr fontId="2"/>
  </si>
  <si>
    <t>人口
（人）</t>
    <rPh sb="0" eb="2">
      <t>ジンコウ</t>
    </rPh>
    <rPh sb="4" eb="5">
      <t>ヒト</t>
    </rPh>
    <phoneticPr fontId="2"/>
  </si>
  <si>
    <t>男
（人）</t>
    <rPh sb="0" eb="1">
      <t>オトコ</t>
    </rPh>
    <rPh sb="3" eb="4">
      <t>ヒト</t>
    </rPh>
    <phoneticPr fontId="2"/>
  </si>
  <si>
    <t>女
（人）</t>
    <rPh sb="0" eb="1">
      <t>オンナ</t>
    </rPh>
    <rPh sb="3" eb="4">
      <t>ヒト</t>
    </rPh>
    <phoneticPr fontId="2"/>
  </si>
  <si>
    <t>上大利４丁目</t>
    <rPh sb="0" eb="1">
      <t>ウエ</t>
    </rPh>
    <rPh sb="1" eb="3">
      <t>オオリ</t>
    </rPh>
    <rPh sb="4" eb="6">
      <t>チョウメ</t>
    </rPh>
    <phoneticPr fontId="2"/>
  </si>
  <si>
    <t>町丁名</t>
    <rPh sb="0" eb="1">
      <t>チョウ</t>
    </rPh>
    <rPh sb="1" eb="2">
      <t>テイ</t>
    </rPh>
    <rPh sb="2" eb="3">
      <t>メイ</t>
    </rPh>
    <phoneticPr fontId="2"/>
  </si>
  <si>
    <t>筒井４丁目</t>
    <rPh sb="0" eb="2">
      <t>ツツイ</t>
    </rPh>
    <rPh sb="3" eb="5">
      <t>チョウメ</t>
    </rPh>
    <phoneticPr fontId="2"/>
  </si>
  <si>
    <t>筒井５丁目</t>
    <rPh sb="0" eb="2">
      <t>ツツイ</t>
    </rPh>
    <rPh sb="3" eb="5">
      <t>チョウメ</t>
    </rPh>
    <phoneticPr fontId="2"/>
  </si>
  <si>
    <t>山田５丁目</t>
    <rPh sb="0" eb="2">
      <t>ヤマダ</t>
    </rPh>
    <rPh sb="3" eb="5">
      <t>チョウメ</t>
    </rPh>
    <phoneticPr fontId="2"/>
  </si>
  <si>
    <t>南ケ丘１丁目</t>
    <rPh sb="0" eb="3">
      <t>ミナミガオカ</t>
    </rPh>
    <rPh sb="4" eb="6">
      <t>チョウメ</t>
    </rPh>
    <phoneticPr fontId="2"/>
  </si>
  <si>
    <t>南ケ丘２丁目</t>
    <rPh sb="0" eb="3">
      <t>ミナミガオカ</t>
    </rPh>
    <rPh sb="4" eb="6">
      <t>チョウメ</t>
    </rPh>
    <phoneticPr fontId="2"/>
  </si>
  <si>
    <t>南ケ丘３丁目</t>
    <rPh sb="0" eb="3">
      <t>ミナミガオカ</t>
    </rPh>
    <rPh sb="4" eb="6">
      <t>チョウメ</t>
    </rPh>
    <phoneticPr fontId="2"/>
  </si>
  <si>
    <t>南ケ丘４丁目</t>
    <rPh sb="0" eb="3">
      <t>ミナミガオカ</t>
    </rPh>
    <rPh sb="4" eb="6">
      <t>チョウメ</t>
    </rPh>
    <phoneticPr fontId="2"/>
  </si>
  <si>
    <t>南ケ丘５丁目</t>
    <rPh sb="0" eb="3">
      <t>ミナミガオカ</t>
    </rPh>
    <rPh sb="4" eb="6">
      <t>チョウメ</t>
    </rPh>
    <phoneticPr fontId="2"/>
  </si>
  <si>
    <t>南ケ丘６丁目</t>
    <rPh sb="0" eb="3">
      <t>ミナミガオカ</t>
    </rPh>
    <rPh sb="4" eb="6">
      <t>チョウメ</t>
    </rPh>
    <phoneticPr fontId="2"/>
  </si>
  <si>
    <t>南ケ丘７丁目</t>
    <rPh sb="0" eb="3">
      <t>ミナミガオカ</t>
    </rPh>
    <rPh sb="4" eb="6">
      <t>チョウメ</t>
    </rPh>
    <phoneticPr fontId="2"/>
  </si>
  <si>
    <t>旭ケ丘１丁目</t>
    <rPh sb="0" eb="3">
      <t>アサヒガオカ</t>
    </rPh>
    <rPh sb="4" eb="6">
      <t>チョウメ</t>
    </rPh>
    <phoneticPr fontId="2"/>
  </si>
  <si>
    <t>旭ケ丘２丁目</t>
    <rPh sb="0" eb="3">
      <t>アサヒガオカ</t>
    </rPh>
    <rPh sb="4" eb="6">
      <t>チョウメ</t>
    </rPh>
    <phoneticPr fontId="2"/>
  </si>
  <si>
    <t>緑ケ丘１丁目</t>
    <rPh sb="0" eb="3">
      <t>ミドリガオカ</t>
    </rPh>
    <rPh sb="4" eb="6">
      <t>チョウメ</t>
    </rPh>
    <phoneticPr fontId="2"/>
  </si>
  <si>
    <t>緑ケ丘２丁目</t>
    <rPh sb="0" eb="3">
      <t>ミドリガオカ</t>
    </rPh>
    <rPh sb="4" eb="6">
      <t>チョウメ</t>
    </rPh>
    <phoneticPr fontId="2"/>
  </si>
  <si>
    <t>緑ケ丘３丁目</t>
    <rPh sb="0" eb="3">
      <t>ミドリガオカ</t>
    </rPh>
    <rPh sb="4" eb="6">
      <t>チョウメ</t>
    </rPh>
    <phoneticPr fontId="2"/>
  </si>
  <si>
    <t>緑ケ丘４丁目</t>
    <rPh sb="0" eb="3">
      <t>ミドリガオカ</t>
    </rPh>
    <rPh sb="4" eb="6">
      <t>チョウメ</t>
    </rPh>
    <phoneticPr fontId="2"/>
  </si>
  <si>
    <t>つつじケ丘１丁目</t>
    <rPh sb="4" eb="5">
      <t>オカ</t>
    </rPh>
    <rPh sb="6" eb="8">
      <t>チョウメ</t>
    </rPh>
    <phoneticPr fontId="2"/>
  </si>
  <si>
    <t>つつじケ丘２丁目</t>
    <rPh sb="4" eb="5">
      <t>オカ</t>
    </rPh>
    <rPh sb="6" eb="8">
      <t>チョウメ</t>
    </rPh>
    <phoneticPr fontId="2"/>
  </si>
  <si>
    <t>つつじケ丘３丁目</t>
    <rPh sb="4" eb="5">
      <t>オカ</t>
    </rPh>
    <rPh sb="6" eb="8">
      <t>チョウメ</t>
    </rPh>
    <phoneticPr fontId="2"/>
  </si>
  <si>
    <t>つつじケ丘４丁目</t>
    <rPh sb="4" eb="5">
      <t>オカ</t>
    </rPh>
    <rPh sb="6" eb="8">
      <t>チョウメ</t>
    </rPh>
    <phoneticPr fontId="2"/>
  </si>
  <si>
    <t>つつじケ丘５丁目</t>
    <rPh sb="4" eb="5">
      <t>オカ</t>
    </rPh>
    <rPh sb="6" eb="8">
      <t>チョウメ</t>
    </rPh>
    <phoneticPr fontId="2"/>
  </si>
  <si>
    <t>つつじケ丘６丁目</t>
    <rPh sb="4" eb="5">
      <t>オカ</t>
    </rPh>
    <rPh sb="6" eb="8">
      <t>チョウメ</t>
    </rPh>
    <phoneticPr fontId="2"/>
  </si>
  <si>
    <t>大字白木原</t>
    <rPh sb="0" eb="2">
      <t>オオアザ</t>
    </rPh>
    <rPh sb="2" eb="5">
      <t>シラキバル</t>
    </rPh>
    <phoneticPr fontId="2"/>
  </si>
  <si>
    <t>-</t>
    <phoneticPr fontId="2"/>
  </si>
  <si>
    <t>-</t>
    <phoneticPr fontId="2"/>
  </si>
  <si>
    <t>資料：住民記録、大野城市の都市計画（行政資料室）</t>
    <rPh sb="0" eb="2">
      <t>シリョウ</t>
    </rPh>
    <rPh sb="3" eb="5">
      <t>ジュウミン</t>
    </rPh>
    <rPh sb="5" eb="7">
      <t>キロク</t>
    </rPh>
    <rPh sb="8" eb="12">
      <t>オオノジョウシ</t>
    </rPh>
    <rPh sb="13" eb="15">
      <t>トシ</t>
    </rPh>
    <rPh sb="15" eb="17">
      <t>ケイカク</t>
    </rPh>
    <rPh sb="18" eb="20">
      <t>ギョウセイ</t>
    </rPh>
    <rPh sb="20" eb="23">
      <t>シリョウシツ</t>
    </rPh>
    <phoneticPr fontId="2"/>
  </si>
  <si>
    <t>-</t>
    <phoneticPr fontId="2"/>
  </si>
  <si>
    <t>-</t>
    <phoneticPr fontId="2"/>
  </si>
  <si>
    <t>-</t>
    <phoneticPr fontId="2"/>
  </si>
  <si>
    <t>南大利１丁目</t>
    <rPh sb="0" eb="1">
      <t>ミナミ</t>
    </rPh>
    <rPh sb="1" eb="2">
      <t>オオ</t>
    </rPh>
    <rPh sb="2" eb="3">
      <t>リ</t>
    </rPh>
    <rPh sb="4" eb="6">
      <t>チョウメ</t>
    </rPh>
    <phoneticPr fontId="2"/>
  </si>
  <si>
    <t>南大利２丁目</t>
    <rPh sb="0" eb="1">
      <t>ミナミ</t>
    </rPh>
    <rPh sb="1" eb="2">
      <t>オオ</t>
    </rPh>
    <rPh sb="2" eb="3">
      <t>リ</t>
    </rPh>
    <rPh sb="4" eb="6">
      <t>チョウメ</t>
    </rPh>
    <phoneticPr fontId="2"/>
  </si>
  <si>
    <t>平田台４丁目※</t>
    <rPh sb="0" eb="2">
      <t>ヒラタ</t>
    </rPh>
    <rPh sb="2" eb="3">
      <t>ダイ</t>
    </rPh>
    <rPh sb="4" eb="6">
      <t>チョウメ</t>
    </rPh>
    <phoneticPr fontId="2"/>
  </si>
  <si>
    <t>平田台６丁目※</t>
    <rPh sb="0" eb="2">
      <t>ヒラタ</t>
    </rPh>
    <rPh sb="2" eb="3">
      <t>ダイ</t>
    </rPh>
    <rPh sb="4" eb="6">
      <t>チョウメ</t>
    </rPh>
    <phoneticPr fontId="2"/>
  </si>
  <si>
    <t xml:space="preserve"> </t>
    <phoneticPr fontId="2"/>
  </si>
  <si>
    <t xml:space="preserve"> </t>
    <phoneticPr fontId="2"/>
  </si>
  <si>
    <t>平田台１丁目※</t>
    <rPh sb="0" eb="2">
      <t>ヒラタ</t>
    </rPh>
    <rPh sb="2" eb="3">
      <t>ダイ</t>
    </rPh>
    <rPh sb="4" eb="6">
      <t>チョウメ</t>
    </rPh>
    <phoneticPr fontId="2"/>
  </si>
  <si>
    <t>平田台３丁目※</t>
    <rPh sb="0" eb="2">
      <t>ヒラタ</t>
    </rPh>
    <rPh sb="2" eb="3">
      <t>ダイ</t>
    </rPh>
    <rPh sb="4" eb="6">
      <t>チョウメ</t>
    </rPh>
    <phoneticPr fontId="2"/>
  </si>
  <si>
    <t>　 　平成１８年１０月１日現在の春日市南大利１丁目三から五まで、</t>
    <rPh sb="16" eb="19">
      <t>カスガシ</t>
    </rPh>
    <rPh sb="19" eb="20">
      <t>ミナミ</t>
    </rPh>
    <rPh sb="20" eb="21">
      <t>オオ</t>
    </rPh>
    <rPh sb="21" eb="22">
      <t>リ</t>
    </rPh>
    <rPh sb="23" eb="25">
      <t>チョウメ</t>
    </rPh>
    <rPh sb="25" eb="26">
      <t>サン</t>
    </rPh>
    <rPh sb="28" eb="29">
      <t>ゴ</t>
    </rPh>
    <phoneticPr fontId="2"/>
  </si>
  <si>
    <t>　　　　　　　平田台１丁目一の五、一の七から一の九までが大野城市に編入される。</t>
    <rPh sb="7" eb="9">
      <t>ヒラタ</t>
    </rPh>
    <rPh sb="9" eb="10">
      <t>ダイ</t>
    </rPh>
    <rPh sb="11" eb="13">
      <t>チョウメ</t>
    </rPh>
    <rPh sb="13" eb="14">
      <t>イチ</t>
    </rPh>
    <rPh sb="15" eb="16">
      <t>ゴ</t>
    </rPh>
    <rPh sb="17" eb="18">
      <t>イチ</t>
    </rPh>
    <rPh sb="19" eb="20">
      <t>シチ</t>
    </rPh>
    <rPh sb="22" eb="23">
      <t>イチ</t>
    </rPh>
    <rPh sb="24" eb="25">
      <t>キュウ</t>
    </rPh>
    <rPh sb="28" eb="32">
      <t>オオノジョウシ</t>
    </rPh>
    <rPh sb="33" eb="35">
      <t>ヘンニュウ</t>
    </rPh>
    <phoneticPr fontId="2"/>
  </si>
  <si>
    <t>　　　　　　　平田台４丁目、平田台６丁目が春日市へ編入される。</t>
    <rPh sb="7" eb="9">
      <t>ヒラタ</t>
    </rPh>
    <rPh sb="9" eb="10">
      <t>ダイ</t>
    </rPh>
    <rPh sb="11" eb="13">
      <t>チョウメ</t>
    </rPh>
    <rPh sb="14" eb="16">
      <t>ヒラタ</t>
    </rPh>
    <rPh sb="16" eb="17">
      <t>ダイ</t>
    </rPh>
    <rPh sb="18" eb="20">
      <t>チョウメ</t>
    </rPh>
    <rPh sb="21" eb="24">
      <t>カスガシ</t>
    </rPh>
    <rPh sb="25" eb="27">
      <t>ヘンニュウ</t>
    </rPh>
    <phoneticPr fontId="2"/>
  </si>
  <si>
    <t>　 　平成１８年１０月１日現在の大野城市平田台１丁目、平田台３丁目、</t>
    <rPh sb="24" eb="26">
      <t>チョウメ</t>
    </rPh>
    <rPh sb="27" eb="29">
      <t>ヒラタ</t>
    </rPh>
    <rPh sb="29" eb="30">
      <t>ダイ</t>
    </rPh>
    <rPh sb="31" eb="33">
      <t>チョウメ</t>
    </rPh>
    <phoneticPr fontId="2"/>
  </si>
  <si>
    <t>　※平成１９年１月１日市境変更</t>
    <phoneticPr fontId="2"/>
  </si>
  <si>
    <t>　※平成１９年１月１日市境変更</t>
    <phoneticPr fontId="2"/>
  </si>
  <si>
    <t>上大利５丁目</t>
    <rPh sb="0" eb="1">
      <t>ウエ</t>
    </rPh>
    <rPh sb="1" eb="3">
      <t>オオリ</t>
    </rPh>
    <rPh sb="4" eb="6">
      <t>チョウメ</t>
    </rPh>
    <phoneticPr fontId="2"/>
  </si>
  <si>
    <t>月の浦５丁目</t>
    <rPh sb="0" eb="1">
      <t>ツキ</t>
    </rPh>
    <rPh sb="2" eb="3">
      <t>ウラ</t>
    </rPh>
    <rPh sb="4" eb="6">
      <t>チョウメ</t>
    </rPh>
    <phoneticPr fontId="2"/>
  </si>
  <si>
    <t>　※面積は、平成１９年都市計画基礎調査</t>
    <rPh sb="2" eb="4">
      <t>メンセキ</t>
    </rPh>
    <rPh sb="11" eb="13">
      <t>トシ</t>
    </rPh>
    <rPh sb="13" eb="15">
      <t>ケイカク</t>
    </rPh>
    <rPh sb="15" eb="17">
      <t>キソ</t>
    </rPh>
    <rPh sb="17" eb="19">
      <t>チョウサ</t>
    </rPh>
    <phoneticPr fontId="2"/>
  </si>
  <si>
    <r>
      <t>（５）町丁別人口（外国人登録者を含まない）　　　　　　　　（令和元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1">
      <t>レイ</t>
    </rPh>
    <rPh sb="31" eb="32">
      <t>ワ</t>
    </rPh>
    <rPh sb="32" eb="33">
      <t>ガン</t>
    </rPh>
    <phoneticPr fontId="2"/>
  </si>
  <si>
    <r>
      <t>（５）町丁別人口（外国人登録者を含まない）　　　　　　　　（令和３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1">
      <t>レイ</t>
    </rPh>
    <rPh sb="31" eb="32">
      <t>ワ</t>
    </rPh>
    <phoneticPr fontId="2"/>
  </si>
  <si>
    <t>　※平成19年１月１日市境変更</t>
    <phoneticPr fontId="2"/>
  </si>
  <si>
    <t>　 　平成18年10月１日現在の大野城市平田台１丁目、平田台３丁目、</t>
    <rPh sb="24" eb="26">
      <t>チョウメ</t>
    </rPh>
    <rPh sb="27" eb="29">
      <t>ヒラタ</t>
    </rPh>
    <rPh sb="29" eb="30">
      <t>ダイ</t>
    </rPh>
    <rPh sb="31" eb="33">
      <t>チョウメ</t>
    </rPh>
    <phoneticPr fontId="2"/>
  </si>
  <si>
    <t>　　 平田台４丁目、平田台６丁目が春日市へ編入される。</t>
    <rPh sb="3" eb="5">
      <t>ヒラタ</t>
    </rPh>
    <rPh sb="5" eb="6">
      <t>ダイ</t>
    </rPh>
    <rPh sb="7" eb="9">
      <t>チョウメ</t>
    </rPh>
    <rPh sb="10" eb="12">
      <t>ヒラタ</t>
    </rPh>
    <rPh sb="12" eb="13">
      <t>ダイ</t>
    </rPh>
    <rPh sb="14" eb="16">
      <t>チョウメ</t>
    </rPh>
    <rPh sb="17" eb="20">
      <t>カスガシ</t>
    </rPh>
    <rPh sb="21" eb="23">
      <t>ヘンニュウ</t>
    </rPh>
    <phoneticPr fontId="2"/>
  </si>
  <si>
    <t>　 　平成18年10月１日現在の春日市南大利１丁目三から五まで、</t>
    <rPh sb="16" eb="19">
      <t>カスガシ</t>
    </rPh>
    <rPh sb="19" eb="20">
      <t>ミナミ</t>
    </rPh>
    <rPh sb="20" eb="21">
      <t>オオ</t>
    </rPh>
    <rPh sb="21" eb="22">
      <t>リ</t>
    </rPh>
    <rPh sb="23" eb="25">
      <t>チョウメ</t>
    </rPh>
    <rPh sb="25" eb="26">
      <t>サン</t>
    </rPh>
    <rPh sb="28" eb="29">
      <t>ゴ</t>
    </rPh>
    <phoneticPr fontId="2"/>
  </si>
  <si>
    <t>　　 平田台１丁目一の五、一の七から一の九までが大野城市に編入される。</t>
    <rPh sb="3" eb="5">
      <t>ヒラタ</t>
    </rPh>
    <rPh sb="5" eb="6">
      <t>ダイ</t>
    </rPh>
    <rPh sb="7" eb="9">
      <t>チョウメ</t>
    </rPh>
    <rPh sb="9" eb="10">
      <t>イチ</t>
    </rPh>
    <rPh sb="11" eb="12">
      <t>ゴ</t>
    </rPh>
    <rPh sb="13" eb="14">
      <t>イチ</t>
    </rPh>
    <rPh sb="15" eb="16">
      <t>シチ</t>
    </rPh>
    <rPh sb="18" eb="19">
      <t>イチ</t>
    </rPh>
    <rPh sb="20" eb="21">
      <t>キュウ</t>
    </rPh>
    <rPh sb="24" eb="28">
      <t>オオノジョウシ</t>
    </rPh>
    <rPh sb="29" eb="31">
      <t>ヘンニュウ</t>
    </rPh>
    <phoneticPr fontId="2"/>
  </si>
  <si>
    <r>
      <t>（５）町丁別人口（外国人登録者を含まない）　　　　　　　　（令和４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1">
      <t>レイ</t>
    </rPh>
    <rPh sb="31" eb="32">
      <t>ワ</t>
    </rPh>
    <phoneticPr fontId="2"/>
  </si>
  <si>
    <r>
      <t>（５）町丁別人口（外国人登録者を含まない）　　　　　　　　（令和２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1">
      <t>レイ</t>
    </rPh>
    <rPh sb="31" eb="32">
      <t>ワ</t>
    </rPh>
    <phoneticPr fontId="2"/>
  </si>
  <si>
    <r>
      <t>（５）町丁別人口（外国人登録者を含まない）　　　　　　　　（平成30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</si>
  <si>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（平成29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</si>
  <si>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（平成28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</si>
  <si>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（平成27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</si>
  <si>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</si>
  <si>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</si>
  <si>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</si>
  <si>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23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</si>
  <si>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22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</si>
  <si>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21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</si>
  <si>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</si>
  <si>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</si>
  <si>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</si>
  <si>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</si>
  <si>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</si>
  <si>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</si>
  <si>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</si>
  <si>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r>
      <t>（５）町丁別人口（外国人登録者を含まない）　　　　　　　　（平成1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月１日）</t>
    </r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phoneticPr fontId="2"/>
  </si>
  <si>
    <t>（５）町丁別人口（外国人登録者を含まない）　　　　　　　　（平成12年10月１日）</t>
    <rPh sb="3" eb="4">
      <t>チョウ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2">
      <t>ヘイセイ</t>
    </rPh>
    <rPh sb="34" eb="35">
      <t>ネン</t>
    </rPh>
    <rPh sb="37" eb="38">
      <t>ガツ</t>
    </rPh>
    <rPh sb="39" eb="40">
      <t>ニチ</t>
    </rPh>
    <phoneticPr fontId="2"/>
  </si>
  <si>
    <t>大字牛頸</t>
  </si>
  <si>
    <t>大字瓦田</t>
  </si>
  <si>
    <t>大字中</t>
  </si>
  <si>
    <t>宮野台</t>
  </si>
  <si>
    <t>紫台</t>
  </si>
  <si>
    <t>曙町１丁目</t>
    <phoneticPr fontId="2"/>
  </si>
  <si>
    <t>曙町２丁目</t>
    <phoneticPr fontId="2"/>
  </si>
  <si>
    <t>曙町３丁目</t>
    <phoneticPr fontId="2"/>
  </si>
  <si>
    <t>旭ケ丘１丁目</t>
    <phoneticPr fontId="2"/>
  </si>
  <si>
    <t>旭ケ丘２丁目</t>
    <phoneticPr fontId="2"/>
  </si>
  <si>
    <t>牛頸１丁目</t>
    <phoneticPr fontId="2"/>
  </si>
  <si>
    <t>牛頸２丁目</t>
    <phoneticPr fontId="2"/>
  </si>
  <si>
    <t>牛頸３丁目</t>
    <phoneticPr fontId="2"/>
  </si>
  <si>
    <t>牛頸４丁目</t>
    <phoneticPr fontId="2"/>
  </si>
  <si>
    <t>大池１丁目</t>
    <phoneticPr fontId="2"/>
  </si>
  <si>
    <t>大池２丁目</t>
    <phoneticPr fontId="2"/>
  </si>
  <si>
    <t>大城１丁目</t>
    <phoneticPr fontId="2"/>
  </si>
  <si>
    <t>大城２丁目</t>
    <phoneticPr fontId="2"/>
  </si>
  <si>
    <t>大城３丁目</t>
    <phoneticPr fontId="2"/>
  </si>
  <si>
    <t>大城４丁目</t>
    <phoneticPr fontId="2"/>
  </si>
  <si>
    <t>大城５丁目</t>
    <phoneticPr fontId="2"/>
  </si>
  <si>
    <t>乙金１丁目</t>
    <phoneticPr fontId="2"/>
  </si>
  <si>
    <t>乙金２丁目</t>
    <phoneticPr fontId="2"/>
  </si>
  <si>
    <t>乙金３丁目</t>
    <phoneticPr fontId="2"/>
  </si>
  <si>
    <t>乙金台１丁目</t>
    <phoneticPr fontId="2"/>
  </si>
  <si>
    <t>乙金台２丁目</t>
    <phoneticPr fontId="2"/>
  </si>
  <si>
    <t>乙金台３丁目</t>
    <phoneticPr fontId="2"/>
  </si>
  <si>
    <t>乙金東１丁目</t>
    <phoneticPr fontId="2"/>
  </si>
  <si>
    <t>乙金東２丁目</t>
    <phoneticPr fontId="2"/>
  </si>
  <si>
    <t>乙金東３丁目</t>
    <phoneticPr fontId="2"/>
  </si>
  <si>
    <t>乙金東４丁目</t>
    <phoneticPr fontId="2"/>
  </si>
  <si>
    <t>上大利１丁目</t>
    <phoneticPr fontId="2"/>
  </si>
  <si>
    <t>上大利２丁目</t>
    <phoneticPr fontId="2"/>
  </si>
  <si>
    <t>上大利３丁目</t>
    <phoneticPr fontId="2"/>
  </si>
  <si>
    <t>上大利４丁目</t>
    <phoneticPr fontId="2"/>
  </si>
  <si>
    <t>上大利５丁目</t>
    <phoneticPr fontId="2"/>
  </si>
  <si>
    <t>川久保１丁目</t>
    <phoneticPr fontId="2"/>
  </si>
  <si>
    <t>川久保２丁目</t>
    <phoneticPr fontId="2"/>
  </si>
  <si>
    <t>川久保３丁目</t>
    <phoneticPr fontId="2"/>
  </si>
  <si>
    <t>瓦田１丁目</t>
    <phoneticPr fontId="2"/>
  </si>
  <si>
    <t>瓦田２丁目</t>
    <phoneticPr fontId="2"/>
  </si>
  <si>
    <t>瓦田３丁目</t>
    <phoneticPr fontId="2"/>
  </si>
  <si>
    <t>瓦田４丁目</t>
    <phoneticPr fontId="2"/>
  </si>
  <si>
    <t>瓦田５丁目</t>
    <phoneticPr fontId="2"/>
  </si>
  <si>
    <t>栄町１丁目</t>
    <phoneticPr fontId="2"/>
  </si>
  <si>
    <t>栄町２丁目</t>
    <phoneticPr fontId="2"/>
  </si>
  <si>
    <t>栄町３丁目</t>
    <phoneticPr fontId="2"/>
  </si>
  <si>
    <t>雑餉隈町１丁目</t>
    <phoneticPr fontId="2"/>
  </si>
  <si>
    <t>雑餉隈町２丁目</t>
    <phoneticPr fontId="2"/>
  </si>
  <si>
    <t>雑餉隈町３丁目</t>
    <phoneticPr fontId="2"/>
  </si>
  <si>
    <t>雑餉隈町４丁目</t>
    <phoneticPr fontId="2"/>
  </si>
  <si>
    <t>雑餉隈町５丁目</t>
    <phoneticPr fontId="2"/>
  </si>
  <si>
    <t>下大利１丁目</t>
    <phoneticPr fontId="2"/>
  </si>
  <si>
    <t>下大利２丁目</t>
    <phoneticPr fontId="2"/>
  </si>
  <si>
    <t>下大利３丁目</t>
    <phoneticPr fontId="2"/>
  </si>
  <si>
    <t>下大利４丁目</t>
    <phoneticPr fontId="2"/>
  </si>
  <si>
    <t>下大利５丁目</t>
    <phoneticPr fontId="2"/>
  </si>
  <si>
    <t>下大利団地</t>
    <phoneticPr fontId="2"/>
  </si>
  <si>
    <t>白木原１丁目</t>
    <phoneticPr fontId="2"/>
  </si>
  <si>
    <t>白木原２丁目</t>
    <phoneticPr fontId="2"/>
  </si>
  <si>
    <t>白木原３丁目</t>
    <phoneticPr fontId="2"/>
  </si>
  <si>
    <t>白木原４丁目</t>
    <phoneticPr fontId="2"/>
  </si>
  <si>
    <t>白木原５丁目</t>
    <phoneticPr fontId="2"/>
  </si>
  <si>
    <t>中央１丁目</t>
    <phoneticPr fontId="2"/>
  </si>
  <si>
    <t>中央２丁目</t>
    <phoneticPr fontId="2"/>
  </si>
  <si>
    <t>月の浦１丁目</t>
    <phoneticPr fontId="2"/>
  </si>
  <si>
    <t>月の浦２丁目</t>
    <phoneticPr fontId="2"/>
  </si>
  <si>
    <t>月の浦３丁目</t>
    <phoneticPr fontId="2"/>
  </si>
  <si>
    <t>月の浦４丁目</t>
    <phoneticPr fontId="2"/>
  </si>
  <si>
    <t>月の浦５丁目</t>
    <phoneticPr fontId="2"/>
  </si>
  <si>
    <t>筒井１丁目</t>
    <phoneticPr fontId="2"/>
  </si>
  <si>
    <t>筒井２丁目</t>
    <phoneticPr fontId="2"/>
  </si>
  <si>
    <t>筒井３丁目</t>
    <phoneticPr fontId="2"/>
  </si>
  <si>
    <t>筒井４丁目</t>
    <phoneticPr fontId="2"/>
  </si>
  <si>
    <t>筒井５丁目</t>
    <phoneticPr fontId="2"/>
  </si>
  <si>
    <t>つつじケ丘１丁目</t>
    <phoneticPr fontId="2"/>
  </si>
  <si>
    <t>つつじケ丘２丁目</t>
    <phoneticPr fontId="2"/>
  </si>
  <si>
    <t>つつじケ丘３丁目</t>
    <phoneticPr fontId="2"/>
  </si>
  <si>
    <t>つつじケ丘４丁目</t>
    <phoneticPr fontId="2"/>
  </si>
  <si>
    <t>つつじケ丘５丁目</t>
    <phoneticPr fontId="2"/>
  </si>
  <si>
    <t>つつじケ丘６丁目</t>
    <phoneticPr fontId="2"/>
  </si>
  <si>
    <t>中１丁目</t>
    <phoneticPr fontId="2"/>
  </si>
  <si>
    <t>中２丁目</t>
    <phoneticPr fontId="2"/>
  </si>
  <si>
    <t>中３丁目</t>
    <phoneticPr fontId="2"/>
  </si>
  <si>
    <t>仲畑１丁目</t>
    <phoneticPr fontId="2"/>
  </si>
  <si>
    <t>仲畑２丁目</t>
    <phoneticPr fontId="2"/>
  </si>
  <si>
    <t>仲畑３丁目</t>
    <phoneticPr fontId="2"/>
  </si>
  <si>
    <t>仲畑４丁目</t>
    <phoneticPr fontId="2"/>
  </si>
  <si>
    <t>錦町１丁目</t>
    <phoneticPr fontId="2"/>
  </si>
  <si>
    <t>錦町２丁目</t>
    <phoneticPr fontId="2"/>
  </si>
  <si>
    <t>錦町３丁目</t>
    <phoneticPr fontId="2"/>
  </si>
  <si>
    <t>錦町４丁目</t>
    <phoneticPr fontId="2"/>
  </si>
  <si>
    <t>畑ケ坂１丁目</t>
    <phoneticPr fontId="2"/>
  </si>
  <si>
    <t>畑ケ坂２丁目</t>
    <phoneticPr fontId="2"/>
  </si>
  <si>
    <t>東大利１丁目</t>
    <phoneticPr fontId="2"/>
  </si>
  <si>
    <t>東大利２丁目</t>
    <phoneticPr fontId="2"/>
  </si>
  <si>
    <t>東大利３丁目</t>
    <phoneticPr fontId="2"/>
  </si>
  <si>
    <t>東大利４丁目</t>
    <phoneticPr fontId="2"/>
  </si>
  <si>
    <t>平野台１丁目</t>
    <phoneticPr fontId="2"/>
  </si>
  <si>
    <t>平野台２丁目</t>
    <phoneticPr fontId="2"/>
  </si>
  <si>
    <t>平野台３丁目</t>
    <phoneticPr fontId="2"/>
  </si>
  <si>
    <t>平野台４丁目</t>
    <phoneticPr fontId="2"/>
  </si>
  <si>
    <t>御笠川１丁目</t>
    <phoneticPr fontId="2"/>
  </si>
  <si>
    <t>御笠川２丁目</t>
    <phoneticPr fontId="2"/>
  </si>
  <si>
    <t>御笠川３丁目</t>
    <phoneticPr fontId="2"/>
  </si>
  <si>
    <t>御笠川４丁目</t>
    <phoneticPr fontId="2"/>
  </si>
  <si>
    <t>御笠川５丁目</t>
    <phoneticPr fontId="2"/>
  </si>
  <si>
    <t>御笠川６丁目</t>
    <phoneticPr fontId="2"/>
  </si>
  <si>
    <t>瑞穂町１丁目</t>
    <phoneticPr fontId="2"/>
  </si>
  <si>
    <t>瑞穂町２丁目</t>
    <phoneticPr fontId="2"/>
  </si>
  <si>
    <t>瑞穂町３丁目</t>
    <phoneticPr fontId="2"/>
  </si>
  <si>
    <t>瑞穂町４丁目</t>
    <phoneticPr fontId="2"/>
  </si>
  <si>
    <t>緑ケ丘１丁目</t>
    <phoneticPr fontId="2"/>
  </si>
  <si>
    <t>緑ケ丘２丁目</t>
    <phoneticPr fontId="2"/>
  </si>
  <si>
    <t>緑ケ丘３丁目</t>
    <phoneticPr fontId="2"/>
  </si>
  <si>
    <t>緑ケ丘４丁目</t>
    <phoneticPr fontId="2"/>
  </si>
  <si>
    <t>南ケ丘１丁目</t>
    <phoneticPr fontId="2"/>
  </si>
  <si>
    <t>南ケ丘２丁目</t>
    <phoneticPr fontId="2"/>
  </si>
  <si>
    <t>南ケ丘３丁目</t>
    <phoneticPr fontId="2"/>
  </si>
  <si>
    <t>南ケ丘４丁目</t>
    <phoneticPr fontId="2"/>
  </si>
  <si>
    <t>南ケ丘５丁目</t>
    <phoneticPr fontId="2"/>
  </si>
  <si>
    <t>南ケ丘６丁目</t>
    <phoneticPr fontId="2"/>
  </si>
  <si>
    <t>南ケ丘７丁目</t>
    <phoneticPr fontId="2"/>
  </si>
  <si>
    <t>山田１丁目</t>
    <phoneticPr fontId="2"/>
  </si>
  <si>
    <t>山田２丁目</t>
    <phoneticPr fontId="2"/>
  </si>
  <si>
    <t>山田３丁目</t>
    <phoneticPr fontId="2"/>
  </si>
  <si>
    <t>山田４丁目</t>
    <phoneticPr fontId="2"/>
  </si>
  <si>
    <t>山田５丁目</t>
    <phoneticPr fontId="2"/>
  </si>
  <si>
    <t>若草１丁目</t>
    <phoneticPr fontId="2"/>
  </si>
  <si>
    <t>若草２丁目</t>
    <phoneticPr fontId="2"/>
  </si>
  <si>
    <t>若草３丁目</t>
    <phoneticPr fontId="2"/>
  </si>
  <si>
    <t>若草４丁目</t>
    <phoneticPr fontId="2"/>
  </si>
  <si>
    <t>横峰１丁目</t>
    <phoneticPr fontId="2"/>
  </si>
  <si>
    <t>横峰２丁目</t>
    <phoneticPr fontId="2"/>
  </si>
  <si>
    <t>南大利１丁目</t>
    <phoneticPr fontId="2"/>
  </si>
  <si>
    <t>南大利２丁目</t>
    <phoneticPr fontId="2"/>
  </si>
  <si>
    <t>（５）町丁別人口（外国人登録者を含まない）　　　　　　　　（令和５年10月１日）</t>
    <rPh sb="3" eb="4">
      <t>マチ</t>
    </rPh>
    <rPh sb="4" eb="5">
      <t>チョウ</t>
    </rPh>
    <rPh sb="5" eb="6">
      <t>ベツ</t>
    </rPh>
    <rPh sb="6" eb="8">
      <t>ジンコウ</t>
    </rPh>
    <rPh sb="9" eb="11">
      <t>ガイコク</t>
    </rPh>
    <rPh sb="11" eb="12">
      <t>ジン</t>
    </rPh>
    <rPh sb="12" eb="15">
      <t>トウロクシャ</t>
    </rPh>
    <rPh sb="16" eb="17">
      <t>フク</t>
    </rPh>
    <rPh sb="30" eb="31">
      <t>レイ</t>
    </rPh>
    <rPh sb="31" eb="3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</si>
</sst>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38" fontId="0" fillId="0" borderId="0" xfId="1" applyFont="1"/>
    <xf numFmtId="38" fontId="0" fillId="0" borderId="1" xfId="1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38" fontId="1" fillId="0" borderId="0" xfId="1" applyFont="1"/>
    <xf numFmtId="38" fontId="1" fillId="0" borderId="1" xfId="1" applyFont="1" applyBorder="1"/>
    <xf numFmtId="0" fontId="1" fillId="0" borderId="0" xfId="0" applyFont="1" applyFill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Fill="1" applyBorder="1" applyAlignment="1"/>
    <xf numFmtId="0" fontId="1" fillId="0" borderId="1" xfId="0" applyFont="1" applyFill="1" applyBorder="1"/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/>
    <xf numFmtId="38" fontId="1" fillId="0" borderId="0" xfId="1" applyFont="1" applyFill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38" fontId="1" fillId="0" borderId="1" xfId="1" applyFont="1" applyFill="1" applyBorder="1"/>
    <xf numFmtId="38" fontId="1" fillId="0" borderId="0" xfId="0" applyNumberFormat="1" applyFont="1" applyFill="1"/>
    <xf numFmtId="38" fontId="1" fillId="0" borderId="0" xfId="1" applyFont="1" applyFill="1" applyAlignment="1">
      <alignment horizontal="right"/>
    </xf>
    <xf numFmtId="38" fontId="1" fillId="0" borderId="0" xfId="0" applyNumberFormat="1" applyFont="1"/>
    <xf numFmtId="38" fontId="0" fillId="0" borderId="0" xfId="0" applyNumberFormat="1"/>
    <xf numFmtId="0" fontId="0" fillId="0" borderId="0" xfId="0" applyFill="1"/>
    <xf numFmtId="38" fontId="0" fillId="0" borderId="0" xfId="0" applyNumberFormat="1" applyFill="1"/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38" fontId="1" fillId="0" borderId="0" xfId="1" applyFont="1" applyFill="1" applyBorder="1"/>
    <xf numFmtId="0" fontId="0" fillId="0" borderId="1" xfId="0" applyFont="1" applyFill="1" applyBorder="1"/>
    <xf numFmtId="38" fontId="0" fillId="0" borderId="0" xfId="1" applyFont="1" applyFill="1" applyAlignment="1">
      <alignment horizontal="right"/>
    </xf>
    <xf numFmtId="38" fontId="0" fillId="0" borderId="0" xfId="1" applyFont="1" applyFill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/>
    <xf numFmtId="38" fontId="1" fillId="2" borderId="0" xfId="1" applyFont="1" applyFill="1"/>
    <xf numFmtId="38" fontId="0" fillId="2" borderId="0" xfId="0" applyNumberFormat="1" applyFill="1"/>
    <xf numFmtId="0" fontId="1" fillId="2" borderId="5" xfId="0" applyFont="1" applyFill="1" applyBorder="1" applyAlignment="1"/>
    <xf numFmtId="0" fontId="0" fillId="2" borderId="5" xfId="0" applyFont="1" applyFill="1" applyBorder="1" applyAlignment="1"/>
    <xf numFmtId="38" fontId="1" fillId="2" borderId="0" xfId="1" applyFont="1" applyFill="1" applyBorder="1"/>
    <xf numFmtId="38" fontId="1" fillId="2" borderId="0" xfId="1" applyFont="1" applyFill="1" applyAlignment="1">
      <alignment horizontal="right"/>
    </xf>
    <xf numFmtId="38" fontId="1" fillId="2" borderId="0" xfId="1" applyFont="1" applyFill="1" applyAlignment="1">
      <alignment horizontal="right"/>
    </xf>
    <xf numFmtId="0" fontId="1" fillId="2" borderId="6" xfId="0" applyFont="1" applyFill="1" applyBorder="1" applyAlignment="1"/>
    <xf numFmtId="38" fontId="1" fillId="2" borderId="1" xfId="1" applyFont="1" applyFill="1" applyBorder="1"/>
    <xf numFmtId="0" fontId="1" fillId="2" borderId="0" xfId="0" applyFont="1" applyFill="1" applyBorder="1" applyAlignment="1"/>
    <xf numFmtId="38" fontId="1" fillId="2" borderId="0" xfId="0" applyNumberFormat="1" applyFont="1" applyFill="1"/>
    <xf numFmtId="0" fontId="0" fillId="2" borderId="0" xfId="0" applyFill="1" applyBorder="1"/>
    <xf numFmtId="38" fontId="1" fillId="2" borderId="0" xfId="1" applyFont="1" applyFill="1"/>
    <xf numFmtId="0" fontId="0" fillId="0" borderId="1" xfId="0" applyFont="1" applyBorder="1"/>
    <xf numFmtId="0" fontId="0" fillId="2" borderId="4" xfId="0" applyFont="1" applyFill="1" applyBorder="1" applyAlignment="1"/>
    <xf numFmtId="0" fontId="0" fillId="2" borderId="6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zoomScaleNormal="100"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43" bestFit="1" customWidth="1"/>
    <col min="2" max="2" width="10.21875" style="43" bestFit="1" customWidth="1"/>
    <col min="3" max="3" width="9" style="43" customWidth="1"/>
    <col min="4" max="16384" width="9" style="43"/>
  </cols>
  <sheetData>
    <row r="1" spans="1:8" ht="13.8" thickBot="1" x14ac:dyDescent="0.25">
      <c r="A1" s="41" t="s">
        <v>349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61" t="s">
        <v>218</v>
      </c>
      <c r="B3" s="59">
        <v>219</v>
      </c>
      <c r="C3" s="59">
        <f>SUM(D3:E3)</f>
        <v>545</v>
      </c>
      <c r="D3" s="59">
        <v>265</v>
      </c>
      <c r="E3" s="59">
        <v>280</v>
      </c>
      <c r="H3" s="48"/>
    </row>
    <row r="4" spans="1:8" x14ac:dyDescent="0.2">
      <c r="A4" s="50" t="s">
        <v>219</v>
      </c>
      <c r="B4" s="59">
        <v>209</v>
      </c>
      <c r="C4" s="59">
        <f t="shared" ref="C4:C67" si="0">SUM(D4:E4)</f>
        <v>392</v>
      </c>
      <c r="D4" s="59">
        <v>214</v>
      </c>
      <c r="E4" s="59">
        <v>178</v>
      </c>
      <c r="H4" s="48"/>
    </row>
    <row r="5" spans="1:8" x14ac:dyDescent="0.2">
      <c r="A5" s="50" t="s">
        <v>220</v>
      </c>
      <c r="B5" s="59">
        <v>215</v>
      </c>
      <c r="C5" s="59">
        <f>SUM(D5:E5)</f>
        <v>526</v>
      </c>
      <c r="D5" s="59">
        <v>261</v>
      </c>
      <c r="E5" s="59">
        <v>265</v>
      </c>
      <c r="H5" s="48"/>
    </row>
    <row r="6" spans="1:8" x14ac:dyDescent="0.2">
      <c r="A6" s="50" t="s">
        <v>221</v>
      </c>
      <c r="B6" s="59">
        <v>174</v>
      </c>
      <c r="C6" s="59">
        <f t="shared" si="0"/>
        <v>394</v>
      </c>
      <c r="D6" s="59">
        <v>193</v>
      </c>
      <c r="E6" s="59">
        <v>201</v>
      </c>
      <c r="H6" s="48"/>
    </row>
    <row r="7" spans="1:8" x14ac:dyDescent="0.2">
      <c r="A7" s="50" t="s">
        <v>222</v>
      </c>
      <c r="B7" s="59">
        <v>308</v>
      </c>
      <c r="C7" s="59">
        <f t="shared" si="0"/>
        <v>717</v>
      </c>
      <c r="D7" s="59">
        <v>330</v>
      </c>
      <c r="E7" s="59">
        <v>387</v>
      </c>
      <c r="H7" s="48"/>
    </row>
    <row r="8" spans="1:8" x14ac:dyDescent="0.2">
      <c r="A8" s="49" t="s">
        <v>213</v>
      </c>
      <c r="B8" s="59">
        <v>308</v>
      </c>
      <c r="C8" s="59">
        <f t="shared" si="0"/>
        <v>651</v>
      </c>
      <c r="D8" s="59">
        <v>319</v>
      </c>
      <c r="E8" s="59">
        <v>332</v>
      </c>
      <c r="H8" s="48"/>
    </row>
    <row r="9" spans="1:8" x14ac:dyDescent="0.2">
      <c r="A9" s="50" t="s">
        <v>223</v>
      </c>
      <c r="B9" s="59">
        <v>8</v>
      </c>
      <c r="C9" s="59">
        <f t="shared" si="0"/>
        <v>23</v>
      </c>
      <c r="D9" s="59">
        <v>12</v>
      </c>
      <c r="E9" s="59">
        <v>11</v>
      </c>
      <c r="H9" s="48"/>
    </row>
    <row r="10" spans="1:8" x14ac:dyDescent="0.2">
      <c r="A10" s="50" t="s">
        <v>224</v>
      </c>
      <c r="B10" s="59">
        <v>273</v>
      </c>
      <c r="C10" s="59">
        <f t="shared" si="0"/>
        <v>618</v>
      </c>
      <c r="D10" s="59">
        <v>293</v>
      </c>
      <c r="E10" s="59">
        <v>325</v>
      </c>
      <c r="H10" s="48"/>
    </row>
    <row r="11" spans="1:8" x14ac:dyDescent="0.2">
      <c r="A11" s="50" t="s">
        <v>225</v>
      </c>
      <c r="B11" s="59">
        <v>248</v>
      </c>
      <c r="C11" s="59">
        <f t="shared" si="0"/>
        <v>568</v>
      </c>
      <c r="D11" s="59">
        <v>274</v>
      </c>
      <c r="E11" s="59">
        <v>294</v>
      </c>
      <c r="H11" s="48"/>
    </row>
    <row r="12" spans="1:8" x14ac:dyDescent="0.2">
      <c r="A12" s="50" t="s">
        <v>226</v>
      </c>
      <c r="B12" s="59">
        <v>183</v>
      </c>
      <c r="C12" s="59">
        <f t="shared" si="0"/>
        <v>431</v>
      </c>
      <c r="D12" s="59">
        <v>208</v>
      </c>
      <c r="E12" s="59">
        <v>223</v>
      </c>
      <c r="H12" s="48"/>
    </row>
    <row r="13" spans="1:8" x14ac:dyDescent="0.2">
      <c r="A13" s="50" t="s">
        <v>227</v>
      </c>
      <c r="B13" s="59">
        <v>238</v>
      </c>
      <c r="C13" s="59">
        <f t="shared" si="0"/>
        <v>572</v>
      </c>
      <c r="D13" s="59">
        <v>280</v>
      </c>
      <c r="E13" s="59">
        <v>292</v>
      </c>
      <c r="H13" s="48"/>
    </row>
    <row r="14" spans="1:8" x14ac:dyDescent="0.2">
      <c r="A14" s="50" t="s">
        <v>228</v>
      </c>
      <c r="B14" s="59">
        <v>315</v>
      </c>
      <c r="C14" s="59">
        <f t="shared" si="0"/>
        <v>714</v>
      </c>
      <c r="D14" s="59">
        <v>348</v>
      </c>
      <c r="E14" s="59">
        <v>366</v>
      </c>
      <c r="H14" s="48"/>
    </row>
    <row r="15" spans="1:8" x14ac:dyDescent="0.2">
      <c r="A15" s="50" t="s">
        <v>229</v>
      </c>
      <c r="B15" s="59">
        <v>313</v>
      </c>
      <c r="C15" s="59">
        <f t="shared" si="0"/>
        <v>682</v>
      </c>
      <c r="D15" s="59">
        <v>309</v>
      </c>
      <c r="E15" s="59">
        <v>373</v>
      </c>
      <c r="H15" s="48"/>
    </row>
    <row r="16" spans="1:8" x14ac:dyDescent="0.2">
      <c r="A16" s="50" t="s">
        <v>230</v>
      </c>
      <c r="B16" s="59">
        <v>490</v>
      </c>
      <c r="C16" s="59">
        <f t="shared" si="0"/>
        <v>1386</v>
      </c>
      <c r="D16" s="59">
        <v>712</v>
      </c>
      <c r="E16" s="59">
        <v>674</v>
      </c>
      <c r="H16" s="48"/>
    </row>
    <row r="17" spans="1:8" x14ac:dyDescent="0.2">
      <c r="A17" s="50" t="s">
        <v>231</v>
      </c>
      <c r="B17" s="59">
        <v>684</v>
      </c>
      <c r="C17" s="59">
        <f t="shared" si="0"/>
        <v>1572</v>
      </c>
      <c r="D17" s="59">
        <v>767</v>
      </c>
      <c r="E17" s="59">
        <v>805</v>
      </c>
      <c r="H17" s="48"/>
    </row>
    <row r="18" spans="1:8" x14ac:dyDescent="0.2">
      <c r="A18" s="50" t="s">
        <v>232</v>
      </c>
      <c r="B18" s="59">
        <v>530</v>
      </c>
      <c r="C18" s="59">
        <f t="shared" si="0"/>
        <v>1199</v>
      </c>
      <c r="D18" s="59">
        <v>562</v>
      </c>
      <c r="E18" s="59">
        <v>637</v>
      </c>
      <c r="H18" s="48"/>
    </row>
    <row r="19" spans="1:8" x14ac:dyDescent="0.2">
      <c r="A19" s="50" t="s">
        <v>233</v>
      </c>
      <c r="B19" s="59">
        <v>402</v>
      </c>
      <c r="C19" s="59">
        <f t="shared" si="0"/>
        <v>977</v>
      </c>
      <c r="D19" s="59">
        <v>486</v>
      </c>
      <c r="E19" s="59">
        <v>491</v>
      </c>
      <c r="H19" s="48"/>
    </row>
    <row r="20" spans="1:8" x14ac:dyDescent="0.2">
      <c r="A20" s="50" t="s">
        <v>234</v>
      </c>
      <c r="B20" s="59">
        <v>410</v>
      </c>
      <c r="C20" s="59">
        <f t="shared" si="0"/>
        <v>957</v>
      </c>
      <c r="D20" s="59">
        <v>472</v>
      </c>
      <c r="E20" s="59">
        <v>485</v>
      </c>
      <c r="H20" s="48"/>
    </row>
    <row r="21" spans="1:8" x14ac:dyDescent="0.2">
      <c r="A21" s="50" t="s">
        <v>235</v>
      </c>
      <c r="B21" s="59">
        <v>349</v>
      </c>
      <c r="C21" s="59">
        <f t="shared" si="0"/>
        <v>728</v>
      </c>
      <c r="D21" s="59">
        <v>375</v>
      </c>
      <c r="E21" s="59">
        <v>353</v>
      </c>
      <c r="H21" s="48"/>
    </row>
    <row r="22" spans="1:8" x14ac:dyDescent="0.2">
      <c r="A22" s="50" t="s">
        <v>236</v>
      </c>
      <c r="B22" s="59">
        <v>441</v>
      </c>
      <c r="C22" s="59">
        <f t="shared" si="0"/>
        <v>1141</v>
      </c>
      <c r="D22" s="59">
        <v>567</v>
      </c>
      <c r="E22" s="59">
        <v>574</v>
      </c>
      <c r="H22" s="48"/>
    </row>
    <row r="23" spans="1:8" x14ac:dyDescent="0.2">
      <c r="A23" s="50" t="s">
        <v>237</v>
      </c>
      <c r="B23" s="59">
        <v>248</v>
      </c>
      <c r="C23" s="59">
        <f t="shared" si="0"/>
        <v>556</v>
      </c>
      <c r="D23" s="59">
        <v>266</v>
      </c>
      <c r="E23" s="59">
        <v>290</v>
      </c>
      <c r="H23" s="48"/>
    </row>
    <row r="24" spans="1:8" x14ac:dyDescent="0.2">
      <c r="A24" s="50" t="s">
        <v>238</v>
      </c>
      <c r="B24" s="59">
        <v>339</v>
      </c>
      <c r="C24" s="59">
        <f t="shared" si="0"/>
        <v>853</v>
      </c>
      <c r="D24" s="59">
        <v>405</v>
      </c>
      <c r="E24" s="59">
        <v>448</v>
      </c>
      <c r="H24" s="48"/>
    </row>
    <row r="25" spans="1:8" x14ac:dyDescent="0.2">
      <c r="A25" s="50" t="s">
        <v>239</v>
      </c>
      <c r="B25" s="59">
        <v>160</v>
      </c>
      <c r="C25" s="59">
        <f t="shared" si="0"/>
        <v>398</v>
      </c>
      <c r="D25" s="59">
        <v>184</v>
      </c>
      <c r="E25" s="59">
        <v>214</v>
      </c>
      <c r="H25" s="48"/>
    </row>
    <row r="26" spans="1:8" x14ac:dyDescent="0.2">
      <c r="A26" s="50" t="s">
        <v>240</v>
      </c>
      <c r="B26" s="59">
        <v>535</v>
      </c>
      <c r="C26" s="59">
        <f t="shared" si="0"/>
        <v>1267</v>
      </c>
      <c r="D26" s="59">
        <v>622</v>
      </c>
      <c r="E26" s="59">
        <v>645</v>
      </c>
      <c r="H26" s="48"/>
    </row>
    <row r="27" spans="1:8" x14ac:dyDescent="0.2">
      <c r="A27" s="50" t="s">
        <v>241</v>
      </c>
      <c r="B27" s="59">
        <v>251</v>
      </c>
      <c r="C27" s="59">
        <f t="shared" si="0"/>
        <v>452</v>
      </c>
      <c r="D27" s="59">
        <v>234</v>
      </c>
      <c r="E27" s="59">
        <v>218</v>
      </c>
      <c r="H27" s="48"/>
    </row>
    <row r="28" spans="1:8" x14ac:dyDescent="0.2">
      <c r="A28" s="50" t="s">
        <v>242</v>
      </c>
      <c r="B28" s="59">
        <v>104</v>
      </c>
      <c r="C28" s="59">
        <f t="shared" si="0"/>
        <v>198</v>
      </c>
      <c r="D28" s="59">
        <v>104</v>
      </c>
      <c r="E28" s="59">
        <v>94</v>
      </c>
      <c r="H28" s="48"/>
    </row>
    <row r="29" spans="1:8" x14ac:dyDescent="0.2">
      <c r="A29" s="50" t="s">
        <v>243</v>
      </c>
      <c r="B29" s="59">
        <v>31</v>
      </c>
      <c r="C29" s="59">
        <f t="shared" si="0"/>
        <v>32</v>
      </c>
      <c r="D29" s="59">
        <v>14</v>
      </c>
      <c r="E29" s="59">
        <v>18</v>
      </c>
      <c r="H29" s="48"/>
    </row>
    <row r="30" spans="1:8" x14ac:dyDescent="0.2">
      <c r="A30" s="50" t="s">
        <v>244</v>
      </c>
      <c r="B30" s="59">
        <v>346</v>
      </c>
      <c r="C30" s="59">
        <f t="shared" si="0"/>
        <v>1044</v>
      </c>
      <c r="D30" s="59">
        <v>527</v>
      </c>
      <c r="E30" s="59">
        <v>517</v>
      </c>
      <c r="H30" s="48"/>
    </row>
    <row r="31" spans="1:8" x14ac:dyDescent="0.2">
      <c r="A31" s="50" t="s">
        <v>245</v>
      </c>
      <c r="B31" s="59">
        <v>840</v>
      </c>
      <c r="C31" s="59">
        <f t="shared" si="0"/>
        <v>2021</v>
      </c>
      <c r="D31" s="59">
        <v>953</v>
      </c>
      <c r="E31" s="59">
        <v>1068</v>
      </c>
      <c r="H31" s="48"/>
    </row>
    <row r="32" spans="1:8" x14ac:dyDescent="0.2">
      <c r="A32" s="50" t="s">
        <v>246</v>
      </c>
      <c r="B32" s="59">
        <v>383</v>
      </c>
      <c r="C32" s="59">
        <f t="shared" si="0"/>
        <v>855</v>
      </c>
      <c r="D32" s="59">
        <v>375</v>
      </c>
      <c r="E32" s="59">
        <v>480</v>
      </c>
      <c r="H32" s="48"/>
    </row>
    <row r="33" spans="1:8" x14ac:dyDescent="0.2">
      <c r="A33" s="50" t="s">
        <v>247</v>
      </c>
      <c r="B33" s="59">
        <v>462</v>
      </c>
      <c r="C33" s="59">
        <f t="shared" si="0"/>
        <v>991</v>
      </c>
      <c r="D33" s="59">
        <v>462</v>
      </c>
      <c r="E33" s="59">
        <v>529</v>
      </c>
      <c r="H33" s="48"/>
    </row>
    <row r="34" spans="1:8" x14ac:dyDescent="0.2">
      <c r="A34" s="50" t="s">
        <v>248</v>
      </c>
      <c r="B34" s="59">
        <v>316</v>
      </c>
      <c r="C34" s="59">
        <f t="shared" si="0"/>
        <v>907</v>
      </c>
      <c r="D34" s="59">
        <v>430</v>
      </c>
      <c r="E34" s="59">
        <v>477</v>
      </c>
      <c r="H34" s="48"/>
    </row>
    <row r="35" spans="1:8" x14ac:dyDescent="0.2">
      <c r="A35" s="50" t="s">
        <v>249</v>
      </c>
      <c r="B35" s="59">
        <v>353</v>
      </c>
      <c r="C35" s="59">
        <f t="shared" si="0"/>
        <v>762</v>
      </c>
      <c r="D35" s="59">
        <v>388</v>
      </c>
      <c r="E35" s="59">
        <v>374</v>
      </c>
      <c r="H35" s="48"/>
    </row>
    <row r="36" spans="1:8" x14ac:dyDescent="0.2">
      <c r="A36" s="50" t="s">
        <v>250</v>
      </c>
      <c r="B36" s="59">
        <v>391</v>
      </c>
      <c r="C36" s="59">
        <f t="shared" si="0"/>
        <v>886</v>
      </c>
      <c r="D36" s="59">
        <v>424</v>
      </c>
      <c r="E36" s="59">
        <v>462</v>
      </c>
      <c r="H36" s="48"/>
    </row>
    <row r="37" spans="1:8" x14ac:dyDescent="0.2">
      <c r="A37" s="50" t="s">
        <v>251</v>
      </c>
      <c r="B37" s="59">
        <v>261</v>
      </c>
      <c r="C37" s="59">
        <f t="shared" si="0"/>
        <v>632</v>
      </c>
      <c r="D37" s="59">
        <v>317</v>
      </c>
      <c r="E37" s="59">
        <v>315</v>
      </c>
      <c r="H37" s="48"/>
    </row>
    <row r="38" spans="1:8" x14ac:dyDescent="0.2">
      <c r="A38" s="49" t="s">
        <v>214</v>
      </c>
      <c r="B38" s="59">
        <v>26</v>
      </c>
      <c r="C38" s="59">
        <f t="shared" si="0"/>
        <v>35</v>
      </c>
      <c r="D38" s="59">
        <v>21</v>
      </c>
      <c r="E38" s="59">
        <v>14</v>
      </c>
      <c r="H38" s="48"/>
    </row>
    <row r="39" spans="1:8" x14ac:dyDescent="0.2">
      <c r="A39" s="50" t="s">
        <v>252</v>
      </c>
      <c r="B39" s="59">
        <v>490</v>
      </c>
      <c r="C39" s="59">
        <f t="shared" si="0"/>
        <v>1104</v>
      </c>
      <c r="D39" s="59">
        <v>550</v>
      </c>
      <c r="E39" s="59">
        <v>554</v>
      </c>
      <c r="H39" s="48"/>
    </row>
    <row r="40" spans="1:8" x14ac:dyDescent="0.2">
      <c r="A40" s="50" t="s">
        <v>253</v>
      </c>
      <c r="B40" s="59">
        <v>325</v>
      </c>
      <c r="C40" s="59">
        <f t="shared" si="0"/>
        <v>684</v>
      </c>
      <c r="D40" s="59">
        <v>339</v>
      </c>
      <c r="E40" s="59">
        <v>345</v>
      </c>
      <c r="H40" s="48"/>
    </row>
    <row r="41" spans="1:8" x14ac:dyDescent="0.2">
      <c r="A41" s="50" t="s">
        <v>254</v>
      </c>
      <c r="B41" s="59">
        <v>224</v>
      </c>
      <c r="C41" s="59">
        <f t="shared" si="0"/>
        <v>490</v>
      </c>
      <c r="D41" s="59">
        <v>241</v>
      </c>
      <c r="E41" s="59">
        <v>249</v>
      </c>
      <c r="H41" s="48"/>
    </row>
    <row r="42" spans="1:8" x14ac:dyDescent="0.2">
      <c r="A42" s="50" t="s">
        <v>255</v>
      </c>
      <c r="B42" s="59">
        <v>219</v>
      </c>
      <c r="C42" s="59">
        <f t="shared" si="0"/>
        <v>503</v>
      </c>
      <c r="D42" s="59">
        <v>241</v>
      </c>
      <c r="E42" s="59">
        <v>262</v>
      </c>
      <c r="H42" s="48"/>
    </row>
    <row r="43" spans="1:8" x14ac:dyDescent="0.2">
      <c r="A43" s="50" t="s">
        <v>256</v>
      </c>
      <c r="B43" s="59">
        <v>262</v>
      </c>
      <c r="C43" s="59">
        <f t="shared" si="0"/>
        <v>575</v>
      </c>
      <c r="D43" s="59">
        <v>260</v>
      </c>
      <c r="E43" s="59">
        <v>315</v>
      </c>
      <c r="H43" s="48"/>
    </row>
    <row r="44" spans="1:8" x14ac:dyDescent="0.2">
      <c r="A44" s="50" t="s">
        <v>257</v>
      </c>
      <c r="B44" s="59">
        <v>133</v>
      </c>
      <c r="C44" s="59">
        <f t="shared" si="0"/>
        <v>206</v>
      </c>
      <c r="D44" s="59">
        <v>102</v>
      </c>
      <c r="E44" s="59">
        <v>104</v>
      </c>
      <c r="H44" s="48"/>
    </row>
    <row r="45" spans="1:8" x14ac:dyDescent="0.2">
      <c r="A45" s="50" t="s">
        <v>258</v>
      </c>
      <c r="B45" s="59">
        <v>394</v>
      </c>
      <c r="C45" s="59">
        <f t="shared" si="0"/>
        <v>659</v>
      </c>
      <c r="D45" s="59">
        <v>318</v>
      </c>
      <c r="E45" s="59">
        <v>341</v>
      </c>
      <c r="H45" s="48"/>
    </row>
    <row r="46" spans="1:8" x14ac:dyDescent="0.2">
      <c r="A46" s="50" t="s">
        <v>259</v>
      </c>
      <c r="B46" s="59">
        <v>308</v>
      </c>
      <c r="C46" s="59">
        <f t="shared" si="0"/>
        <v>621</v>
      </c>
      <c r="D46" s="59">
        <v>327</v>
      </c>
      <c r="E46" s="59">
        <v>294</v>
      </c>
      <c r="H46" s="48"/>
    </row>
    <row r="47" spans="1:8" x14ac:dyDescent="0.2">
      <c r="A47" s="50" t="s">
        <v>260</v>
      </c>
      <c r="B47" s="59">
        <v>327</v>
      </c>
      <c r="C47" s="59">
        <f t="shared" si="0"/>
        <v>616</v>
      </c>
      <c r="D47" s="59">
        <v>294</v>
      </c>
      <c r="E47" s="59">
        <v>322</v>
      </c>
      <c r="H47" s="48"/>
    </row>
    <row r="48" spans="1:8" x14ac:dyDescent="0.2">
      <c r="A48" s="50" t="s">
        <v>261</v>
      </c>
      <c r="B48" s="59">
        <v>80</v>
      </c>
      <c r="C48" s="59">
        <f t="shared" si="0"/>
        <v>152</v>
      </c>
      <c r="D48" s="59">
        <v>81</v>
      </c>
      <c r="E48" s="59">
        <v>71</v>
      </c>
      <c r="H48" s="48"/>
    </row>
    <row r="49" spans="1:8" x14ac:dyDescent="0.2">
      <c r="A49" s="50" t="s">
        <v>262</v>
      </c>
      <c r="B49" s="59">
        <v>143</v>
      </c>
      <c r="C49" s="59">
        <f t="shared" si="0"/>
        <v>269</v>
      </c>
      <c r="D49" s="59">
        <v>131</v>
      </c>
      <c r="E49" s="59">
        <v>138</v>
      </c>
      <c r="H49" s="48"/>
    </row>
    <row r="50" spans="1:8" x14ac:dyDescent="0.2">
      <c r="A50" s="50" t="s">
        <v>263</v>
      </c>
      <c r="B50" s="59">
        <v>125</v>
      </c>
      <c r="C50" s="59">
        <f t="shared" si="0"/>
        <v>193</v>
      </c>
      <c r="D50" s="59">
        <v>81</v>
      </c>
      <c r="E50" s="59">
        <v>112</v>
      </c>
      <c r="H50" s="48"/>
    </row>
    <row r="51" spans="1:8" x14ac:dyDescent="0.2">
      <c r="A51" s="50" t="s">
        <v>264</v>
      </c>
      <c r="B51" s="59">
        <v>225</v>
      </c>
      <c r="C51" s="59">
        <f t="shared" si="0"/>
        <v>386</v>
      </c>
      <c r="D51" s="59">
        <v>184</v>
      </c>
      <c r="E51" s="59">
        <v>202</v>
      </c>
      <c r="H51" s="48"/>
    </row>
    <row r="52" spans="1:8" x14ac:dyDescent="0.2">
      <c r="A52" s="50" t="s">
        <v>265</v>
      </c>
      <c r="B52" s="59">
        <v>1330</v>
      </c>
      <c r="C52" s="59">
        <f t="shared" si="0"/>
        <v>2721</v>
      </c>
      <c r="D52" s="59">
        <v>1288</v>
      </c>
      <c r="E52" s="59">
        <v>1433</v>
      </c>
      <c r="F52" s="51"/>
      <c r="H52" s="48"/>
    </row>
    <row r="53" spans="1:8" x14ac:dyDescent="0.2">
      <c r="A53" s="50" t="s">
        <v>266</v>
      </c>
      <c r="B53" s="59">
        <v>580</v>
      </c>
      <c r="C53" s="59">
        <f t="shared" si="0"/>
        <v>1254</v>
      </c>
      <c r="D53" s="59">
        <v>591</v>
      </c>
      <c r="E53" s="59">
        <v>663</v>
      </c>
      <c r="H53" s="48"/>
    </row>
    <row r="54" spans="1:8" x14ac:dyDescent="0.2">
      <c r="A54" s="50" t="s">
        <v>267</v>
      </c>
      <c r="B54" s="59">
        <v>258</v>
      </c>
      <c r="C54" s="59">
        <f t="shared" si="0"/>
        <v>530</v>
      </c>
      <c r="D54" s="59">
        <v>253</v>
      </c>
      <c r="E54" s="59">
        <v>277</v>
      </c>
      <c r="H54" s="48"/>
    </row>
    <row r="55" spans="1:8" x14ac:dyDescent="0.2">
      <c r="A55" s="50" t="s">
        <v>268</v>
      </c>
      <c r="B55" s="59">
        <v>676</v>
      </c>
      <c r="C55" s="59">
        <f t="shared" si="0"/>
        <v>1623</v>
      </c>
      <c r="D55" s="59">
        <v>782</v>
      </c>
      <c r="E55" s="59">
        <v>841</v>
      </c>
      <c r="H55" s="48"/>
    </row>
    <row r="56" spans="1:8" x14ac:dyDescent="0.2">
      <c r="A56" s="50" t="s">
        <v>269</v>
      </c>
      <c r="B56" s="59">
        <v>248</v>
      </c>
      <c r="C56" s="59">
        <f t="shared" si="0"/>
        <v>557</v>
      </c>
      <c r="D56" s="59">
        <v>249</v>
      </c>
      <c r="E56" s="59">
        <v>308</v>
      </c>
      <c r="H56" s="48"/>
    </row>
    <row r="57" spans="1:8" x14ac:dyDescent="0.2">
      <c r="A57" s="50" t="s">
        <v>270</v>
      </c>
      <c r="B57" s="59">
        <v>1193</v>
      </c>
      <c r="C57" s="59">
        <f t="shared" si="0"/>
        <v>1923</v>
      </c>
      <c r="D57" s="59">
        <v>822</v>
      </c>
      <c r="E57" s="59">
        <v>1101</v>
      </c>
      <c r="H57" s="48"/>
    </row>
    <row r="58" spans="1:8" x14ac:dyDescent="0.2">
      <c r="A58" s="50" t="s">
        <v>271</v>
      </c>
      <c r="B58" s="59">
        <v>1868</v>
      </c>
      <c r="C58" s="59">
        <f t="shared" si="0"/>
        <v>4169</v>
      </c>
      <c r="D58" s="59">
        <v>1955</v>
      </c>
      <c r="E58" s="59">
        <v>2214</v>
      </c>
      <c r="H58" s="48"/>
    </row>
    <row r="59" spans="1:8" x14ac:dyDescent="0.2">
      <c r="A59" s="50" t="s">
        <v>272</v>
      </c>
      <c r="B59" s="59">
        <v>809</v>
      </c>
      <c r="C59" s="59">
        <f t="shared" si="0"/>
        <v>1749</v>
      </c>
      <c r="D59" s="59">
        <v>826</v>
      </c>
      <c r="E59" s="59">
        <v>923</v>
      </c>
      <c r="H59" s="48"/>
    </row>
    <row r="60" spans="1:8" x14ac:dyDescent="0.2">
      <c r="A60" s="50" t="s">
        <v>273</v>
      </c>
      <c r="B60" s="59">
        <v>262</v>
      </c>
      <c r="C60" s="59">
        <f t="shared" si="0"/>
        <v>511</v>
      </c>
      <c r="D60" s="59">
        <v>236</v>
      </c>
      <c r="E60" s="59">
        <v>275</v>
      </c>
      <c r="H60" s="48"/>
    </row>
    <row r="61" spans="1:8" x14ac:dyDescent="0.2">
      <c r="A61" s="50" t="s">
        <v>274</v>
      </c>
      <c r="B61" s="59">
        <v>502</v>
      </c>
      <c r="C61" s="59">
        <f t="shared" si="0"/>
        <v>994</v>
      </c>
      <c r="D61" s="59">
        <v>485</v>
      </c>
      <c r="E61" s="59">
        <v>509</v>
      </c>
      <c r="H61" s="48"/>
    </row>
    <row r="62" spans="1:8" x14ac:dyDescent="0.2">
      <c r="A62" s="50" t="s">
        <v>275</v>
      </c>
      <c r="B62" s="59">
        <v>442</v>
      </c>
      <c r="C62" s="59">
        <f t="shared" si="0"/>
        <v>1037</v>
      </c>
      <c r="D62" s="59">
        <v>481</v>
      </c>
      <c r="E62" s="59">
        <v>556</v>
      </c>
      <c r="H62" s="48"/>
    </row>
    <row r="63" spans="1:8" x14ac:dyDescent="0.2">
      <c r="A63" s="50" t="s">
        <v>276</v>
      </c>
      <c r="B63" s="59">
        <v>619</v>
      </c>
      <c r="C63" s="59">
        <f t="shared" si="0"/>
        <v>1327</v>
      </c>
      <c r="D63" s="59">
        <v>625</v>
      </c>
      <c r="E63" s="59">
        <v>702</v>
      </c>
      <c r="H63" s="48"/>
    </row>
    <row r="64" spans="1:8" x14ac:dyDescent="0.2">
      <c r="A64" s="50" t="s">
        <v>277</v>
      </c>
      <c r="B64" s="59">
        <v>731</v>
      </c>
      <c r="C64" s="59">
        <f t="shared" si="0"/>
        <v>1664</v>
      </c>
      <c r="D64" s="59">
        <v>801</v>
      </c>
      <c r="E64" s="59">
        <v>863</v>
      </c>
      <c r="H64" s="48"/>
    </row>
    <row r="65" spans="1:8" x14ac:dyDescent="0.2">
      <c r="A65" s="50" t="s">
        <v>278</v>
      </c>
      <c r="B65" s="59">
        <v>526</v>
      </c>
      <c r="C65" s="59">
        <f t="shared" si="0"/>
        <v>1262</v>
      </c>
      <c r="D65" s="59">
        <v>601</v>
      </c>
      <c r="E65" s="59">
        <v>661</v>
      </c>
      <c r="H65" s="48"/>
    </row>
    <row r="66" spans="1:8" x14ac:dyDescent="0.2">
      <c r="A66" s="50" t="s">
        <v>279</v>
      </c>
      <c r="B66" s="59">
        <v>335</v>
      </c>
      <c r="C66" s="59">
        <f t="shared" si="0"/>
        <v>883</v>
      </c>
      <c r="D66" s="59">
        <v>418</v>
      </c>
      <c r="E66" s="59">
        <v>465</v>
      </c>
      <c r="H66" s="48"/>
    </row>
    <row r="67" spans="1:8" x14ac:dyDescent="0.2">
      <c r="A67" s="50" t="s">
        <v>280</v>
      </c>
      <c r="B67" s="59">
        <v>673</v>
      </c>
      <c r="C67" s="59">
        <f t="shared" si="0"/>
        <v>1546</v>
      </c>
      <c r="D67" s="59">
        <v>709</v>
      </c>
      <c r="E67" s="59">
        <v>837</v>
      </c>
      <c r="H67" s="48"/>
    </row>
    <row r="68" spans="1:8" x14ac:dyDescent="0.2">
      <c r="A68" s="50" t="s">
        <v>281</v>
      </c>
      <c r="B68" s="59">
        <v>423</v>
      </c>
      <c r="C68" s="59">
        <f t="shared" ref="C68:C131" si="1">SUM(D68:E68)</f>
        <v>993</v>
      </c>
      <c r="D68" s="59">
        <v>478</v>
      </c>
      <c r="E68" s="59">
        <v>515</v>
      </c>
      <c r="H68" s="48"/>
    </row>
    <row r="69" spans="1:8" x14ac:dyDescent="0.2">
      <c r="A69" s="50" t="s">
        <v>282</v>
      </c>
      <c r="B69" s="59">
        <v>131</v>
      </c>
      <c r="C69" s="59">
        <f t="shared" si="1"/>
        <v>448</v>
      </c>
      <c r="D69" s="59">
        <v>225</v>
      </c>
      <c r="E69" s="59">
        <v>223</v>
      </c>
      <c r="H69" s="48"/>
    </row>
    <row r="70" spans="1:8" x14ac:dyDescent="0.2">
      <c r="A70" s="50" t="s">
        <v>283</v>
      </c>
      <c r="B70" s="59">
        <v>674</v>
      </c>
      <c r="C70" s="59">
        <f t="shared" si="1"/>
        <v>1448</v>
      </c>
      <c r="D70" s="59">
        <v>687</v>
      </c>
      <c r="E70" s="59">
        <v>761</v>
      </c>
      <c r="H70" s="48"/>
    </row>
    <row r="71" spans="1:8" x14ac:dyDescent="0.2">
      <c r="A71" s="50" t="s">
        <v>284</v>
      </c>
      <c r="B71" s="59">
        <v>604</v>
      </c>
      <c r="C71" s="59">
        <f t="shared" si="1"/>
        <v>1431</v>
      </c>
      <c r="D71" s="59">
        <v>702</v>
      </c>
      <c r="E71" s="59">
        <v>729</v>
      </c>
      <c r="H71" s="48"/>
    </row>
    <row r="72" spans="1:8" x14ac:dyDescent="0.2">
      <c r="A72" s="50" t="s">
        <v>285</v>
      </c>
      <c r="B72" s="59">
        <v>606</v>
      </c>
      <c r="C72" s="59">
        <f t="shared" si="1"/>
        <v>1446</v>
      </c>
      <c r="D72" s="59">
        <v>717</v>
      </c>
      <c r="E72" s="59">
        <v>729</v>
      </c>
      <c r="H72" s="48"/>
    </row>
    <row r="73" spans="1:8" x14ac:dyDescent="0.2">
      <c r="A73" s="50" t="s">
        <v>286</v>
      </c>
      <c r="B73" s="59">
        <v>396</v>
      </c>
      <c r="C73" s="59">
        <f t="shared" si="1"/>
        <v>877</v>
      </c>
      <c r="D73" s="59">
        <v>439</v>
      </c>
      <c r="E73" s="59">
        <v>438</v>
      </c>
      <c r="H73" s="48"/>
    </row>
    <row r="74" spans="1:8" x14ac:dyDescent="0.2">
      <c r="A74" s="50" t="s">
        <v>287</v>
      </c>
      <c r="B74" s="59">
        <v>281</v>
      </c>
      <c r="C74" s="59">
        <f t="shared" si="1"/>
        <v>674</v>
      </c>
      <c r="D74" s="59">
        <v>331</v>
      </c>
      <c r="E74" s="59">
        <v>343</v>
      </c>
      <c r="H74" s="48"/>
    </row>
    <row r="75" spans="1:8" x14ac:dyDescent="0.2">
      <c r="A75" s="50" t="s">
        <v>288</v>
      </c>
      <c r="B75" s="59">
        <v>195</v>
      </c>
      <c r="C75" s="59">
        <f t="shared" si="1"/>
        <v>463</v>
      </c>
      <c r="D75" s="59">
        <v>219</v>
      </c>
      <c r="E75" s="59">
        <v>244</v>
      </c>
      <c r="H75" s="48"/>
    </row>
    <row r="76" spans="1:8" x14ac:dyDescent="0.2">
      <c r="A76" s="50" t="s">
        <v>289</v>
      </c>
      <c r="B76" s="59">
        <v>283</v>
      </c>
      <c r="C76" s="59">
        <f t="shared" si="1"/>
        <v>619</v>
      </c>
      <c r="D76" s="59">
        <v>287</v>
      </c>
      <c r="E76" s="59">
        <v>332</v>
      </c>
      <c r="H76" s="48"/>
    </row>
    <row r="77" spans="1:8" x14ac:dyDescent="0.2">
      <c r="A77" s="50" t="s">
        <v>290</v>
      </c>
      <c r="B77" s="59">
        <v>353</v>
      </c>
      <c r="C77" s="59">
        <f t="shared" si="1"/>
        <v>851</v>
      </c>
      <c r="D77" s="59">
        <v>407</v>
      </c>
      <c r="E77" s="59">
        <v>444</v>
      </c>
      <c r="H77" s="48"/>
    </row>
    <row r="78" spans="1:8" x14ac:dyDescent="0.2">
      <c r="A78" s="50" t="s">
        <v>291</v>
      </c>
      <c r="B78" s="59">
        <v>224</v>
      </c>
      <c r="C78" s="59">
        <f t="shared" si="1"/>
        <v>547</v>
      </c>
      <c r="D78" s="59">
        <v>263</v>
      </c>
      <c r="E78" s="59">
        <v>284</v>
      </c>
      <c r="H78" s="48"/>
    </row>
    <row r="79" spans="1:8" x14ac:dyDescent="0.2">
      <c r="A79" s="50" t="s">
        <v>292</v>
      </c>
      <c r="B79" s="59">
        <v>198</v>
      </c>
      <c r="C79" s="59">
        <f t="shared" si="1"/>
        <v>641</v>
      </c>
      <c r="D79" s="59">
        <v>331</v>
      </c>
      <c r="E79" s="59">
        <v>310</v>
      </c>
      <c r="H79" s="48"/>
    </row>
    <row r="80" spans="1:8" x14ac:dyDescent="0.2">
      <c r="A80" s="50" t="s">
        <v>293</v>
      </c>
      <c r="B80" s="59">
        <v>343</v>
      </c>
      <c r="C80" s="59">
        <f t="shared" si="1"/>
        <v>1072</v>
      </c>
      <c r="D80" s="59">
        <v>503</v>
      </c>
      <c r="E80" s="59">
        <v>569</v>
      </c>
      <c r="F80" s="51"/>
      <c r="H80" s="48"/>
    </row>
    <row r="81" spans="1:8" x14ac:dyDescent="0.2">
      <c r="A81" s="49" t="s">
        <v>215</v>
      </c>
      <c r="B81" s="59">
        <v>4</v>
      </c>
      <c r="C81" s="59">
        <f t="shared" si="1"/>
        <v>4</v>
      </c>
      <c r="D81" s="59">
        <v>3</v>
      </c>
      <c r="E81" s="59">
        <v>1</v>
      </c>
      <c r="H81" s="48"/>
    </row>
    <row r="82" spans="1:8" x14ac:dyDescent="0.2">
      <c r="A82" s="50" t="s">
        <v>294</v>
      </c>
      <c r="B82" s="59">
        <v>291</v>
      </c>
      <c r="C82" s="59">
        <f t="shared" si="1"/>
        <v>663</v>
      </c>
      <c r="D82" s="59">
        <v>319</v>
      </c>
      <c r="E82" s="59">
        <v>344</v>
      </c>
      <c r="H82" s="48"/>
    </row>
    <row r="83" spans="1:8" x14ac:dyDescent="0.2">
      <c r="A83" s="50" t="s">
        <v>295</v>
      </c>
      <c r="B83" s="59">
        <v>218</v>
      </c>
      <c r="C83" s="59">
        <f t="shared" si="1"/>
        <v>438</v>
      </c>
      <c r="D83" s="59">
        <v>208</v>
      </c>
      <c r="E83" s="59">
        <v>230</v>
      </c>
      <c r="H83" s="48"/>
    </row>
    <row r="84" spans="1:8" x14ac:dyDescent="0.2">
      <c r="A84" s="50" t="s">
        <v>296</v>
      </c>
      <c r="B84" s="59">
        <v>222</v>
      </c>
      <c r="C84" s="59">
        <f t="shared" si="1"/>
        <v>455</v>
      </c>
      <c r="D84" s="59">
        <v>225</v>
      </c>
      <c r="E84" s="59">
        <v>230</v>
      </c>
      <c r="H84" s="48"/>
    </row>
    <row r="85" spans="1:8" x14ac:dyDescent="0.2">
      <c r="A85" s="50" t="s">
        <v>297</v>
      </c>
      <c r="B85" s="59">
        <v>325</v>
      </c>
      <c r="C85" s="59">
        <f t="shared" si="1"/>
        <v>546</v>
      </c>
      <c r="D85" s="59">
        <v>326</v>
      </c>
      <c r="E85" s="59">
        <v>220</v>
      </c>
      <c r="H85" s="48"/>
    </row>
    <row r="86" spans="1:8" x14ac:dyDescent="0.2">
      <c r="A86" s="50" t="s">
        <v>298</v>
      </c>
      <c r="B86" s="59">
        <v>156</v>
      </c>
      <c r="C86" s="59">
        <f t="shared" si="1"/>
        <v>271</v>
      </c>
      <c r="D86" s="59">
        <v>148</v>
      </c>
      <c r="E86" s="59">
        <v>123</v>
      </c>
      <c r="H86" s="48"/>
    </row>
    <row r="87" spans="1:8" x14ac:dyDescent="0.2">
      <c r="A87" s="50" t="s">
        <v>299</v>
      </c>
      <c r="B87" s="59">
        <v>369</v>
      </c>
      <c r="C87" s="59">
        <f t="shared" si="1"/>
        <v>768</v>
      </c>
      <c r="D87" s="59">
        <v>403</v>
      </c>
      <c r="E87" s="59">
        <v>365</v>
      </c>
      <c r="H87" s="48"/>
    </row>
    <row r="88" spans="1:8" x14ac:dyDescent="0.2">
      <c r="A88" s="50" t="s">
        <v>300</v>
      </c>
      <c r="B88" s="59">
        <v>708</v>
      </c>
      <c r="C88" s="59">
        <f t="shared" si="1"/>
        <v>1425</v>
      </c>
      <c r="D88" s="59">
        <v>756</v>
      </c>
      <c r="E88" s="59">
        <v>669</v>
      </c>
      <c r="H88" s="48"/>
    </row>
    <row r="89" spans="1:8" x14ac:dyDescent="0.2">
      <c r="A89" s="50" t="s">
        <v>301</v>
      </c>
      <c r="B89" s="59">
        <v>190</v>
      </c>
      <c r="C89" s="59">
        <f t="shared" si="1"/>
        <v>368</v>
      </c>
      <c r="D89" s="59">
        <v>163</v>
      </c>
      <c r="E89" s="59">
        <v>205</v>
      </c>
      <c r="H89" s="48"/>
    </row>
    <row r="90" spans="1:8" x14ac:dyDescent="0.2">
      <c r="A90" s="50" t="s">
        <v>302</v>
      </c>
      <c r="B90" s="53">
        <v>420</v>
      </c>
      <c r="C90" s="59">
        <f t="shared" si="1"/>
        <v>721</v>
      </c>
      <c r="D90" s="53">
        <v>331</v>
      </c>
      <c r="E90" s="53">
        <v>390</v>
      </c>
      <c r="H90" s="48"/>
    </row>
    <row r="91" spans="1:8" x14ac:dyDescent="0.2">
      <c r="A91" s="50" t="s">
        <v>303</v>
      </c>
      <c r="B91" s="59">
        <v>414</v>
      </c>
      <c r="C91" s="59">
        <f t="shared" si="1"/>
        <v>814</v>
      </c>
      <c r="D91" s="59">
        <v>378</v>
      </c>
      <c r="E91" s="59">
        <v>436</v>
      </c>
      <c r="H91" s="48"/>
    </row>
    <row r="92" spans="1:8" x14ac:dyDescent="0.2">
      <c r="A92" s="50" t="s">
        <v>304</v>
      </c>
      <c r="B92" s="59">
        <v>288</v>
      </c>
      <c r="C92" s="59">
        <f t="shared" si="1"/>
        <v>620</v>
      </c>
      <c r="D92" s="59">
        <v>279</v>
      </c>
      <c r="E92" s="59">
        <v>341</v>
      </c>
      <c r="H92" s="48"/>
    </row>
    <row r="93" spans="1:8" x14ac:dyDescent="0.2">
      <c r="A93" s="50" t="s">
        <v>305</v>
      </c>
      <c r="B93" s="59">
        <v>167</v>
      </c>
      <c r="C93" s="59">
        <f t="shared" si="1"/>
        <v>436</v>
      </c>
      <c r="D93" s="59">
        <v>208</v>
      </c>
      <c r="E93" s="59">
        <v>228</v>
      </c>
      <c r="H93" s="48"/>
    </row>
    <row r="94" spans="1:8" x14ac:dyDescent="0.2">
      <c r="A94" s="50" t="s">
        <v>306</v>
      </c>
      <c r="B94" s="59">
        <v>211</v>
      </c>
      <c r="C94" s="59">
        <f t="shared" si="1"/>
        <v>506</v>
      </c>
      <c r="D94" s="59">
        <v>247</v>
      </c>
      <c r="E94" s="59">
        <v>259</v>
      </c>
      <c r="H94" s="48"/>
    </row>
    <row r="95" spans="1:8" x14ac:dyDescent="0.2">
      <c r="A95" s="50" t="s">
        <v>307</v>
      </c>
      <c r="B95" s="59">
        <v>578</v>
      </c>
      <c r="C95" s="59">
        <f t="shared" si="1"/>
        <v>1193</v>
      </c>
      <c r="D95" s="59">
        <v>568</v>
      </c>
      <c r="E95" s="59">
        <v>625</v>
      </c>
      <c r="H95" s="48"/>
    </row>
    <row r="96" spans="1:8" x14ac:dyDescent="0.2">
      <c r="A96" s="50" t="s">
        <v>308</v>
      </c>
      <c r="B96" s="59">
        <v>496</v>
      </c>
      <c r="C96" s="59">
        <f t="shared" si="1"/>
        <v>1045</v>
      </c>
      <c r="D96" s="59">
        <v>481</v>
      </c>
      <c r="E96" s="59">
        <v>564</v>
      </c>
      <c r="H96" s="48"/>
    </row>
    <row r="97" spans="1:8" x14ac:dyDescent="0.2">
      <c r="A97" s="50" t="s">
        <v>309</v>
      </c>
      <c r="B97" s="59">
        <v>733</v>
      </c>
      <c r="C97" s="59">
        <f t="shared" si="1"/>
        <v>1535</v>
      </c>
      <c r="D97" s="59">
        <v>722</v>
      </c>
      <c r="E97" s="59">
        <v>813</v>
      </c>
      <c r="H97" s="48"/>
    </row>
    <row r="98" spans="1:8" x14ac:dyDescent="0.2">
      <c r="A98" s="50" t="s">
        <v>310</v>
      </c>
      <c r="B98" s="59">
        <v>210</v>
      </c>
      <c r="C98" s="59">
        <f t="shared" si="1"/>
        <v>486</v>
      </c>
      <c r="D98" s="59">
        <v>227</v>
      </c>
      <c r="E98" s="59">
        <v>259</v>
      </c>
      <c r="H98" s="48"/>
    </row>
    <row r="99" spans="1:8" x14ac:dyDescent="0.2">
      <c r="A99" s="50" t="s">
        <v>311</v>
      </c>
      <c r="B99" s="59">
        <v>371</v>
      </c>
      <c r="C99" s="59">
        <f t="shared" si="1"/>
        <v>815</v>
      </c>
      <c r="D99" s="59">
        <v>395</v>
      </c>
      <c r="E99" s="59">
        <v>420</v>
      </c>
      <c r="H99" s="48"/>
    </row>
    <row r="100" spans="1:8" x14ac:dyDescent="0.2">
      <c r="A100" s="50" t="s">
        <v>312</v>
      </c>
      <c r="B100" s="53">
        <v>234</v>
      </c>
      <c r="C100" s="59">
        <f t="shared" si="1"/>
        <v>499</v>
      </c>
      <c r="D100" s="53">
        <v>230</v>
      </c>
      <c r="E100" s="53">
        <v>269</v>
      </c>
      <c r="H100" s="48"/>
    </row>
    <row r="101" spans="1:8" x14ac:dyDescent="0.2">
      <c r="A101" s="50" t="s">
        <v>313</v>
      </c>
      <c r="B101" s="59">
        <v>209</v>
      </c>
      <c r="C101" s="59">
        <f t="shared" si="1"/>
        <v>526</v>
      </c>
      <c r="D101" s="59">
        <v>253</v>
      </c>
      <c r="E101" s="59">
        <v>273</v>
      </c>
      <c r="H101" s="48"/>
    </row>
    <row r="102" spans="1:8" x14ac:dyDescent="0.2">
      <c r="A102" s="50" t="s">
        <v>314</v>
      </c>
      <c r="B102" s="59">
        <v>471</v>
      </c>
      <c r="C102" s="59">
        <f t="shared" si="1"/>
        <v>1173</v>
      </c>
      <c r="D102" s="59">
        <v>553</v>
      </c>
      <c r="E102" s="59">
        <v>620</v>
      </c>
      <c r="H102" s="48"/>
    </row>
    <row r="103" spans="1:8" x14ac:dyDescent="0.2">
      <c r="A103" s="50" t="s">
        <v>315</v>
      </c>
      <c r="B103" s="59">
        <v>124</v>
      </c>
      <c r="C103" s="59">
        <f t="shared" si="1"/>
        <v>170</v>
      </c>
      <c r="D103" s="59">
        <v>93</v>
      </c>
      <c r="E103" s="59">
        <v>77</v>
      </c>
      <c r="F103" s="51"/>
      <c r="H103" s="48"/>
    </row>
    <row r="104" spans="1:8" x14ac:dyDescent="0.2">
      <c r="A104" s="50" t="s">
        <v>316</v>
      </c>
      <c r="B104" s="59">
        <v>63</v>
      </c>
      <c r="C104" s="59">
        <f t="shared" si="1"/>
        <v>122</v>
      </c>
      <c r="D104" s="59">
        <v>68</v>
      </c>
      <c r="E104" s="59">
        <v>54</v>
      </c>
      <c r="H104" s="48"/>
    </row>
    <row r="105" spans="1:8" x14ac:dyDescent="0.2">
      <c r="A105" s="50" t="s">
        <v>317</v>
      </c>
      <c r="B105" s="59">
        <v>13</v>
      </c>
      <c r="C105" s="59">
        <f t="shared" si="1"/>
        <v>33</v>
      </c>
      <c r="D105" s="59">
        <v>20</v>
      </c>
      <c r="E105" s="59">
        <v>13</v>
      </c>
      <c r="H105" s="48"/>
    </row>
    <row r="106" spans="1:8" x14ac:dyDescent="0.2">
      <c r="A106" s="50" t="s">
        <v>318</v>
      </c>
      <c r="B106" s="59">
        <v>100</v>
      </c>
      <c r="C106" s="59">
        <f t="shared" si="1"/>
        <v>144</v>
      </c>
      <c r="D106" s="59">
        <v>87</v>
      </c>
      <c r="E106" s="59">
        <v>57</v>
      </c>
      <c r="H106" s="48"/>
    </row>
    <row r="107" spans="1:8" x14ac:dyDescent="0.2">
      <c r="A107" s="50" t="s">
        <v>319</v>
      </c>
      <c r="B107" s="59">
        <v>23</v>
      </c>
      <c r="C107" s="59">
        <f t="shared" si="1"/>
        <v>50</v>
      </c>
      <c r="D107" s="59">
        <v>23</v>
      </c>
      <c r="E107" s="59">
        <v>27</v>
      </c>
      <c r="H107" s="48"/>
    </row>
    <row r="108" spans="1:8" x14ac:dyDescent="0.2">
      <c r="A108" s="50" t="s">
        <v>320</v>
      </c>
      <c r="B108" s="59">
        <v>21</v>
      </c>
      <c r="C108" s="59">
        <f t="shared" si="1"/>
        <v>41</v>
      </c>
      <c r="D108" s="59">
        <v>21</v>
      </c>
      <c r="E108" s="59">
        <v>20</v>
      </c>
      <c r="H108" s="48"/>
    </row>
    <row r="109" spans="1:8" x14ac:dyDescent="0.2">
      <c r="A109" s="50" t="s">
        <v>321</v>
      </c>
      <c r="B109" s="59">
        <v>99</v>
      </c>
      <c r="C109" s="59">
        <f t="shared" si="1"/>
        <v>187</v>
      </c>
      <c r="D109" s="59">
        <v>87</v>
      </c>
      <c r="E109" s="59">
        <v>100</v>
      </c>
      <c r="H109" s="48"/>
    </row>
    <row r="110" spans="1:8" x14ac:dyDescent="0.2">
      <c r="A110" s="50" t="s">
        <v>322</v>
      </c>
      <c r="B110" s="59">
        <v>166</v>
      </c>
      <c r="C110" s="59">
        <f t="shared" si="1"/>
        <v>350</v>
      </c>
      <c r="D110" s="59">
        <v>150</v>
      </c>
      <c r="E110" s="59">
        <v>200</v>
      </c>
      <c r="H110" s="48"/>
    </row>
    <row r="111" spans="1:8" x14ac:dyDescent="0.2">
      <c r="A111" s="50" t="s">
        <v>323</v>
      </c>
      <c r="B111" s="59">
        <v>119</v>
      </c>
      <c r="C111" s="59">
        <f t="shared" si="1"/>
        <v>302</v>
      </c>
      <c r="D111" s="59">
        <v>162</v>
      </c>
      <c r="E111" s="59">
        <v>140</v>
      </c>
      <c r="H111" s="48"/>
    </row>
    <row r="112" spans="1:8" x14ac:dyDescent="0.2">
      <c r="A112" s="50" t="s">
        <v>324</v>
      </c>
      <c r="B112" s="59">
        <v>320</v>
      </c>
      <c r="C112" s="59">
        <f t="shared" si="1"/>
        <v>701</v>
      </c>
      <c r="D112" s="59">
        <v>318</v>
      </c>
      <c r="E112" s="59">
        <v>383</v>
      </c>
      <c r="H112" s="48"/>
    </row>
    <row r="113" spans="1:8" x14ac:dyDescent="0.2">
      <c r="A113" s="50" t="s">
        <v>325</v>
      </c>
      <c r="B113" s="59">
        <v>156</v>
      </c>
      <c r="C113" s="59">
        <f t="shared" si="1"/>
        <v>364</v>
      </c>
      <c r="D113" s="59">
        <v>167</v>
      </c>
      <c r="E113" s="59">
        <v>197</v>
      </c>
      <c r="H113" s="48"/>
    </row>
    <row r="114" spans="1:8" x14ac:dyDescent="0.2">
      <c r="A114" s="50" t="s">
        <v>326</v>
      </c>
      <c r="B114" s="59">
        <v>160</v>
      </c>
      <c r="C114" s="59">
        <f t="shared" si="1"/>
        <v>370</v>
      </c>
      <c r="D114" s="59">
        <v>182</v>
      </c>
      <c r="E114" s="59">
        <v>188</v>
      </c>
      <c r="H114" s="48"/>
    </row>
    <row r="115" spans="1:8" x14ac:dyDescent="0.2">
      <c r="A115" s="50" t="s">
        <v>327</v>
      </c>
      <c r="B115" s="59">
        <v>178</v>
      </c>
      <c r="C115" s="59">
        <f t="shared" si="1"/>
        <v>378</v>
      </c>
      <c r="D115" s="59">
        <v>166</v>
      </c>
      <c r="E115" s="59">
        <v>212</v>
      </c>
      <c r="H115" s="48"/>
    </row>
    <row r="116" spans="1:8" x14ac:dyDescent="0.2">
      <c r="A116" s="50" t="s">
        <v>328</v>
      </c>
      <c r="B116" s="59">
        <v>179</v>
      </c>
      <c r="C116" s="59">
        <f t="shared" si="1"/>
        <v>427</v>
      </c>
      <c r="D116" s="59">
        <v>197</v>
      </c>
      <c r="E116" s="59">
        <v>230</v>
      </c>
      <c r="H116" s="48"/>
    </row>
    <row r="117" spans="1:8" x14ac:dyDescent="0.2">
      <c r="A117" s="50" t="s">
        <v>329</v>
      </c>
      <c r="B117" s="59">
        <v>392</v>
      </c>
      <c r="C117" s="59">
        <f t="shared" si="1"/>
        <v>881</v>
      </c>
      <c r="D117" s="59">
        <v>402</v>
      </c>
      <c r="E117" s="59">
        <v>479</v>
      </c>
      <c r="H117" s="48"/>
    </row>
    <row r="118" spans="1:8" x14ac:dyDescent="0.2">
      <c r="A118" s="50" t="s">
        <v>330</v>
      </c>
      <c r="B118" s="59">
        <v>290</v>
      </c>
      <c r="C118" s="59">
        <f t="shared" si="1"/>
        <v>669</v>
      </c>
      <c r="D118" s="59">
        <v>323</v>
      </c>
      <c r="E118" s="59">
        <v>346</v>
      </c>
      <c r="H118" s="48"/>
    </row>
    <row r="119" spans="1:8" x14ac:dyDescent="0.2">
      <c r="A119" s="50" t="s">
        <v>331</v>
      </c>
      <c r="B119" s="59">
        <v>344</v>
      </c>
      <c r="C119" s="59">
        <f t="shared" si="1"/>
        <v>797</v>
      </c>
      <c r="D119" s="59">
        <v>379</v>
      </c>
      <c r="E119" s="59">
        <v>418</v>
      </c>
      <c r="H119" s="48"/>
    </row>
    <row r="120" spans="1:8" x14ac:dyDescent="0.2">
      <c r="A120" s="50" t="s">
        <v>332</v>
      </c>
      <c r="B120" s="59">
        <v>245</v>
      </c>
      <c r="C120" s="59">
        <f t="shared" si="1"/>
        <v>505</v>
      </c>
      <c r="D120" s="59">
        <v>236</v>
      </c>
      <c r="E120" s="59">
        <v>269</v>
      </c>
      <c r="H120" s="48"/>
    </row>
    <row r="121" spans="1:8" x14ac:dyDescent="0.2">
      <c r="A121" s="50" t="s">
        <v>333</v>
      </c>
      <c r="B121" s="59">
        <v>300</v>
      </c>
      <c r="C121" s="59">
        <f t="shared" si="1"/>
        <v>714</v>
      </c>
      <c r="D121" s="59">
        <v>326</v>
      </c>
      <c r="E121" s="59">
        <v>388</v>
      </c>
      <c r="H121" s="48"/>
    </row>
    <row r="122" spans="1:8" x14ac:dyDescent="0.2">
      <c r="A122" s="50" t="s">
        <v>334</v>
      </c>
      <c r="B122" s="59">
        <v>239</v>
      </c>
      <c r="C122" s="59">
        <f t="shared" si="1"/>
        <v>553</v>
      </c>
      <c r="D122" s="59">
        <v>248</v>
      </c>
      <c r="E122" s="59">
        <v>305</v>
      </c>
      <c r="H122" s="48"/>
    </row>
    <row r="123" spans="1:8" x14ac:dyDescent="0.2">
      <c r="A123" s="50" t="s">
        <v>335</v>
      </c>
      <c r="B123" s="59">
        <v>300</v>
      </c>
      <c r="C123" s="59">
        <f t="shared" si="1"/>
        <v>670</v>
      </c>
      <c r="D123" s="59">
        <v>309</v>
      </c>
      <c r="E123" s="59">
        <v>361</v>
      </c>
      <c r="H123" s="48"/>
    </row>
    <row r="124" spans="1:8" x14ac:dyDescent="0.2">
      <c r="A124" s="49" t="s">
        <v>216</v>
      </c>
      <c r="B124" s="59">
        <v>261</v>
      </c>
      <c r="C124" s="59">
        <f t="shared" si="1"/>
        <v>605</v>
      </c>
      <c r="D124" s="59">
        <v>278</v>
      </c>
      <c r="E124" s="59">
        <v>327</v>
      </c>
      <c r="H124" s="48"/>
    </row>
    <row r="125" spans="1:8" x14ac:dyDescent="0.2">
      <c r="A125" s="49" t="s">
        <v>217</v>
      </c>
      <c r="B125" s="59">
        <v>330</v>
      </c>
      <c r="C125" s="59">
        <f t="shared" si="1"/>
        <v>770</v>
      </c>
      <c r="D125" s="59">
        <v>372</v>
      </c>
      <c r="E125" s="59">
        <v>398</v>
      </c>
      <c r="H125" s="48"/>
    </row>
    <row r="126" spans="1:8" x14ac:dyDescent="0.2">
      <c r="A126" s="50" t="s">
        <v>336</v>
      </c>
      <c r="B126" s="59">
        <v>359</v>
      </c>
      <c r="C126" s="59">
        <f t="shared" si="1"/>
        <v>688</v>
      </c>
      <c r="D126" s="59">
        <v>352</v>
      </c>
      <c r="E126" s="59">
        <v>336</v>
      </c>
      <c r="H126" s="48"/>
    </row>
    <row r="127" spans="1:8" x14ac:dyDescent="0.2">
      <c r="A127" s="50" t="s">
        <v>337</v>
      </c>
      <c r="B127" s="59">
        <v>510</v>
      </c>
      <c r="C127" s="59">
        <f t="shared" si="1"/>
        <v>991</v>
      </c>
      <c r="D127" s="59">
        <v>492</v>
      </c>
      <c r="E127" s="59">
        <v>499</v>
      </c>
      <c r="H127" s="48"/>
    </row>
    <row r="128" spans="1:8" x14ac:dyDescent="0.2">
      <c r="A128" s="50" t="s">
        <v>338</v>
      </c>
      <c r="B128" s="59">
        <v>448</v>
      </c>
      <c r="C128" s="59">
        <f t="shared" si="1"/>
        <v>933</v>
      </c>
      <c r="D128" s="59">
        <v>497</v>
      </c>
      <c r="E128" s="59">
        <v>436</v>
      </c>
      <c r="H128" s="48"/>
    </row>
    <row r="129" spans="1:8" x14ac:dyDescent="0.2">
      <c r="A129" s="50" t="s">
        <v>339</v>
      </c>
      <c r="B129" s="59">
        <v>395</v>
      </c>
      <c r="C129" s="59">
        <f t="shared" si="1"/>
        <v>808</v>
      </c>
      <c r="D129" s="59">
        <v>402</v>
      </c>
      <c r="E129" s="59">
        <v>406</v>
      </c>
      <c r="H129" s="48"/>
    </row>
    <row r="130" spans="1:8" x14ac:dyDescent="0.2">
      <c r="A130" s="50" t="s">
        <v>340</v>
      </c>
      <c r="B130" s="59">
        <v>182</v>
      </c>
      <c r="C130" s="59">
        <f>SUM(D130:E130)</f>
        <v>395</v>
      </c>
      <c r="D130" s="59">
        <v>191</v>
      </c>
      <c r="E130" s="59">
        <v>204</v>
      </c>
      <c r="H130" s="48"/>
    </row>
    <row r="131" spans="1:8" x14ac:dyDescent="0.2">
      <c r="A131" s="50" t="s">
        <v>341</v>
      </c>
      <c r="B131" s="59">
        <v>351</v>
      </c>
      <c r="C131" s="59">
        <f t="shared" si="1"/>
        <v>809</v>
      </c>
      <c r="D131" s="59">
        <v>386</v>
      </c>
      <c r="E131" s="59">
        <v>423</v>
      </c>
      <c r="H131" s="48"/>
    </row>
    <row r="132" spans="1:8" x14ac:dyDescent="0.2">
      <c r="A132" s="50" t="s">
        <v>342</v>
      </c>
      <c r="B132" s="59">
        <v>415</v>
      </c>
      <c r="C132" s="59">
        <f t="shared" ref="C132:C138" si="2">SUM(D132:E132)</f>
        <v>961</v>
      </c>
      <c r="D132" s="59">
        <v>452</v>
      </c>
      <c r="E132" s="59">
        <v>509</v>
      </c>
      <c r="H132" s="48"/>
    </row>
    <row r="133" spans="1:8" x14ac:dyDescent="0.2">
      <c r="A133" s="50" t="s">
        <v>343</v>
      </c>
      <c r="B133" s="59">
        <v>442</v>
      </c>
      <c r="C133" s="59">
        <f t="shared" si="2"/>
        <v>1143</v>
      </c>
      <c r="D133" s="59">
        <v>552</v>
      </c>
      <c r="E133" s="59">
        <v>591</v>
      </c>
      <c r="H133" s="48"/>
    </row>
    <row r="134" spans="1:8" x14ac:dyDescent="0.2">
      <c r="A134" s="50" t="s">
        <v>344</v>
      </c>
      <c r="B134" s="59">
        <v>126</v>
      </c>
      <c r="C134" s="59">
        <f t="shared" si="2"/>
        <v>304</v>
      </c>
      <c r="D134" s="59">
        <v>149</v>
      </c>
      <c r="E134" s="59">
        <v>155</v>
      </c>
      <c r="H134" s="48"/>
    </row>
    <row r="135" spans="1:8" x14ac:dyDescent="0.2">
      <c r="A135" s="50" t="s">
        <v>345</v>
      </c>
      <c r="B135" s="59">
        <v>70</v>
      </c>
      <c r="C135" s="59">
        <f t="shared" si="2"/>
        <v>215</v>
      </c>
      <c r="D135" s="59">
        <v>105</v>
      </c>
      <c r="E135" s="59">
        <v>110</v>
      </c>
      <c r="H135" s="48"/>
    </row>
    <row r="136" spans="1:8" x14ac:dyDescent="0.2">
      <c r="A136" s="50" t="s">
        <v>346</v>
      </c>
      <c r="B136" s="59">
        <v>269</v>
      </c>
      <c r="C136" s="59">
        <f t="shared" si="2"/>
        <v>665</v>
      </c>
      <c r="D136" s="59">
        <v>325</v>
      </c>
      <c r="E136" s="59">
        <v>340</v>
      </c>
      <c r="H136" s="48"/>
    </row>
    <row r="137" spans="1:8" x14ac:dyDescent="0.2">
      <c r="A137" s="50" t="s">
        <v>347</v>
      </c>
      <c r="B137" s="59">
        <v>100</v>
      </c>
      <c r="C137" s="59">
        <f t="shared" si="2"/>
        <v>245</v>
      </c>
      <c r="D137" s="59">
        <v>113</v>
      </c>
      <c r="E137" s="59">
        <v>132</v>
      </c>
      <c r="H137" s="48"/>
    </row>
    <row r="138" spans="1:8" ht="13.8" thickBot="1" x14ac:dyDescent="0.25">
      <c r="A138" s="62" t="s">
        <v>348</v>
      </c>
      <c r="B138" s="55">
        <v>36</v>
      </c>
      <c r="C138" s="55">
        <f t="shared" si="2"/>
        <v>99</v>
      </c>
      <c r="D138" s="55">
        <v>45</v>
      </c>
      <c r="E138" s="55">
        <v>54</v>
      </c>
      <c r="H138" s="48"/>
    </row>
    <row r="139" spans="1:8" x14ac:dyDescent="0.2">
      <c r="A139" s="56"/>
      <c r="B139" s="51"/>
      <c r="C139" s="51"/>
      <c r="D139" s="51"/>
      <c r="E139" s="51"/>
    </row>
    <row r="140" spans="1:8" x14ac:dyDescent="0.2">
      <c r="A140" s="56" t="s">
        <v>164</v>
      </c>
      <c r="B140" s="57"/>
      <c r="C140" s="57"/>
      <c r="D140" s="57"/>
      <c r="E140" s="57"/>
    </row>
    <row r="141" spans="1:8" x14ac:dyDescent="0.2">
      <c r="B141" s="48"/>
      <c r="C141" s="48"/>
      <c r="D141" s="48"/>
      <c r="E141" s="48"/>
    </row>
    <row r="145" spans="2:5" x14ac:dyDescent="0.2">
      <c r="B145" s="48"/>
      <c r="C145" s="48"/>
      <c r="D145" s="48"/>
      <c r="E145" s="48"/>
    </row>
    <row r="146" spans="2:5" x14ac:dyDescent="0.2">
      <c r="B146" s="48"/>
      <c r="C146" s="48"/>
      <c r="D146" s="48"/>
      <c r="E146" s="48"/>
    </row>
  </sheetData>
  <phoneticPr fontId="2"/>
  <pageMargins left="0.74803149606299213" right="0.74803149606299213" top="0.98425196850393704" bottom="0.98425196850393704" header="0.51181102362204722" footer="0.51181102362204722"/>
  <pageSetup paperSize="9" scale="124" fitToWidth="0" fitToHeight="0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6"/>
  <sheetViews>
    <sheetView workbookViewId="0">
      <pane ySplit="2" topLeftCell="A15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8" ht="13.8" thickBot="1" x14ac:dyDescent="0.25">
      <c r="A1" s="38" t="s">
        <v>198</v>
      </c>
      <c r="B1" s="20"/>
      <c r="C1" s="20"/>
      <c r="D1" s="20"/>
      <c r="E1" s="20"/>
    </row>
    <row r="2" spans="1:8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8" x14ac:dyDescent="0.2">
      <c r="A3" s="24" t="s">
        <v>1</v>
      </c>
      <c r="B3" s="25">
        <v>267</v>
      </c>
      <c r="C3" s="25">
        <f t="shared" ref="C3:C45" si="0">SUM(D3:E3)</f>
        <v>627</v>
      </c>
      <c r="D3" s="25">
        <v>307</v>
      </c>
      <c r="E3" s="25">
        <v>320</v>
      </c>
      <c r="H3" s="34"/>
    </row>
    <row r="4" spans="1:8" x14ac:dyDescent="0.2">
      <c r="A4" s="26" t="s">
        <v>2</v>
      </c>
      <c r="B4" s="25">
        <v>12</v>
      </c>
      <c r="C4" s="25">
        <f t="shared" si="0"/>
        <v>28</v>
      </c>
      <c r="D4" s="25">
        <v>15</v>
      </c>
      <c r="E4" s="25">
        <v>13</v>
      </c>
      <c r="H4" s="34"/>
    </row>
    <row r="5" spans="1:8" x14ac:dyDescent="0.2">
      <c r="A5" s="26" t="s">
        <v>4</v>
      </c>
      <c r="B5" s="25">
        <v>235</v>
      </c>
      <c r="C5" s="25">
        <f t="shared" si="0"/>
        <v>564</v>
      </c>
      <c r="D5" s="25">
        <v>258</v>
      </c>
      <c r="E5" s="25">
        <v>306</v>
      </c>
      <c r="H5" s="34"/>
    </row>
    <row r="6" spans="1:8" x14ac:dyDescent="0.2">
      <c r="A6" s="26" t="s">
        <v>3</v>
      </c>
      <c r="B6" s="25">
        <v>246</v>
      </c>
      <c r="C6" s="25">
        <f t="shared" si="0"/>
        <v>594</v>
      </c>
      <c r="D6" s="25">
        <v>288</v>
      </c>
      <c r="E6" s="25">
        <v>306</v>
      </c>
      <c r="H6" s="34"/>
    </row>
    <row r="7" spans="1:8" x14ac:dyDescent="0.2">
      <c r="A7" s="26" t="s">
        <v>5</v>
      </c>
      <c r="B7" s="25">
        <v>159</v>
      </c>
      <c r="C7" s="25">
        <f t="shared" si="0"/>
        <v>408</v>
      </c>
      <c r="D7" s="25">
        <v>195</v>
      </c>
      <c r="E7" s="25">
        <v>213</v>
      </c>
      <c r="H7" s="34"/>
    </row>
    <row r="8" spans="1:8" x14ac:dyDescent="0.2">
      <c r="A8" s="26" t="s">
        <v>6</v>
      </c>
      <c r="B8" s="25">
        <v>351</v>
      </c>
      <c r="C8" s="25">
        <f t="shared" si="0"/>
        <v>835</v>
      </c>
      <c r="D8" s="25">
        <v>383</v>
      </c>
      <c r="E8" s="25">
        <v>452</v>
      </c>
      <c r="H8" s="34"/>
    </row>
    <row r="9" spans="1:8" x14ac:dyDescent="0.2">
      <c r="A9" s="26" t="s">
        <v>7</v>
      </c>
      <c r="B9" s="25">
        <v>220</v>
      </c>
      <c r="C9" s="25">
        <f t="shared" si="0"/>
        <v>505</v>
      </c>
      <c r="D9" s="25">
        <v>232</v>
      </c>
      <c r="E9" s="25">
        <v>273</v>
      </c>
      <c r="H9" s="34"/>
    </row>
    <row r="10" spans="1:8" x14ac:dyDescent="0.2">
      <c r="A10" s="26" t="s">
        <v>8</v>
      </c>
      <c r="B10" s="25">
        <v>186</v>
      </c>
      <c r="C10" s="25">
        <f t="shared" si="0"/>
        <v>531</v>
      </c>
      <c r="D10" s="25">
        <v>251</v>
      </c>
      <c r="E10" s="25">
        <v>280</v>
      </c>
      <c r="H10" s="34"/>
    </row>
    <row r="11" spans="1:8" x14ac:dyDescent="0.2">
      <c r="A11" s="26" t="s">
        <v>9</v>
      </c>
      <c r="B11" s="25">
        <v>394</v>
      </c>
      <c r="C11" s="25">
        <f t="shared" si="0"/>
        <v>1057</v>
      </c>
      <c r="D11" s="25">
        <v>501</v>
      </c>
      <c r="E11" s="25">
        <v>556</v>
      </c>
      <c r="H11" s="34"/>
    </row>
    <row r="12" spans="1:8" x14ac:dyDescent="0.2">
      <c r="A12" s="26" t="s">
        <v>10</v>
      </c>
      <c r="B12" s="25">
        <v>351</v>
      </c>
      <c r="C12" s="25">
        <f t="shared" si="0"/>
        <v>898</v>
      </c>
      <c r="D12" s="25">
        <v>435</v>
      </c>
      <c r="E12" s="25">
        <v>463</v>
      </c>
      <c r="H12" s="34"/>
    </row>
    <row r="13" spans="1:8" x14ac:dyDescent="0.2">
      <c r="A13" s="26" t="s">
        <v>11</v>
      </c>
      <c r="B13" s="25">
        <v>409</v>
      </c>
      <c r="C13" s="25">
        <f t="shared" si="0"/>
        <v>1023</v>
      </c>
      <c r="D13" s="25">
        <v>500</v>
      </c>
      <c r="E13" s="25">
        <v>523</v>
      </c>
      <c r="H13" s="34"/>
    </row>
    <row r="14" spans="1:8" x14ac:dyDescent="0.2">
      <c r="A14" s="26" t="s">
        <v>12</v>
      </c>
      <c r="B14" s="25">
        <v>386</v>
      </c>
      <c r="C14" s="25">
        <f t="shared" si="0"/>
        <v>1093</v>
      </c>
      <c r="D14" s="25">
        <v>517</v>
      </c>
      <c r="E14" s="25">
        <v>576</v>
      </c>
      <c r="H14" s="34"/>
    </row>
    <row r="15" spans="1:8" x14ac:dyDescent="0.2">
      <c r="A15" s="26" t="s">
        <v>13</v>
      </c>
      <c r="B15" s="25">
        <v>115</v>
      </c>
      <c r="C15" s="25">
        <f t="shared" si="0"/>
        <v>321</v>
      </c>
      <c r="D15" s="25">
        <v>160</v>
      </c>
      <c r="E15" s="25">
        <v>161</v>
      </c>
      <c r="H15" s="34"/>
    </row>
    <row r="16" spans="1:8" x14ac:dyDescent="0.2">
      <c r="A16" s="26" t="s">
        <v>14</v>
      </c>
      <c r="B16" s="25">
        <v>158</v>
      </c>
      <c r="C16" s="25">
        <f t="shared" si="0"/>
        <v>427</v>
      </c>
      <c r="D16" s="25">
        <v>202</v>
      </c>
      <c r="E16" s="25">
        <v>225</v>
      </c>
      <c r="H16" s="34"/>
    </row>
    <row r="17" spans="1:8" x14ac:dyDescent="0.2">
      <c r="A17" s="26" t="s">
        <v>15</v>
      </c>
      <c r="B17" s="25">
        <v>179</v>
      </c>
      <c r="C17" s="25">
        <f t="shared" si="0"/>
        <v>450</v>
      </c>
      <c r="D17" s="25">
        <v>221</v>
      </c>
      <c r="E17" s="25">
        <v>229</v>
      </c>
      <c r="H17" s="34"/>
    </row>
    <row r="18" spans="1:8" x14ac:dyDescent="0.2">
      <c r="A18" s="26" t="s">
        <v>16</v>
      </c>
      <c r="B18" s="25">
        <v>65</v>
      </c>
      <c r="C18" s="25">
        <f t="shared" si="0"/>
        <v>207</v>
      </c>
      <c r="D18" s="25">
        <v>100</v>
      </c>
      <c r="E18" s="25">
        <v>107</v>
      </c>
      <c r="H18" s="34"/>
    </row>
    <row r="19" spans="1:8" x14ac:dyDescent="0.2">
      <c r="A19" s="26" t="s">
        <v>17</v>
      </c>
      <c r="B19" s="25">
        <v>244</v>
      </c>
      <c r="C19" s="25">
        <f t="shared" si="0"/>
        <v>678</v>
      </c>
      <c r="D19" s="25">
        <v>342</v>
      </c>
      <c r="E19" s="25">
        <v>336</v>
      </c>
      <c r="H19" s="34"/>
    </row>
    <row r="20" spans="1:8" x14ac:dyDescent="0.2">
      <c r="A20" s="26" t="s">
        <v>18</v>
      </c>
      <c r="B20" s="25">
        <v>265</v>
      </c>
      <c r="C20" s="25">
        <f t="shared" si="0"/>
        <v>663</v>
      </c>
      <c r="D20" s="25">
        <v>314</v>
      </c>
      <c r="E20" s="25">
        <v>349</v>
      </c>
      <c r="H20" s="34"/>
    </row>
    <row r="21" spans="1:8" x14ac:dyDescent="0.2">
      <c r="A21" s="26" t="s">
        <v>19</v>
      </c>
      <c r="B21" s="25">
        <v>470</v>
      </c>
      <c r="C21" s="25">
        <f t="shared" si="0"/>
        <v>1331</v>
      </c>
      <c r="D21" s="25">
        <v>635</v>
      </c>
      <c r="E21" s="25">
        <v>696</v>
      </c>
      <c r="H21" s="34"/>
    </row>
    <row r="22" spans="1:8" x14ac:dyDescent="0.2">
      <c r="A22" s="26" t="s">
        <v>20</v>
      </c>
      <c r="B22" s="25">
        <v>336</v>
      </c>
      <c r="C22" s="25">
        <f t="shared" si="0"/>
        <v>1019</v>
      </c>
      <c r="D22" s="25">
        <v>479</v>
      </c>
      <c r="E22" s="25">
        <v>540</v>
      </c>
      <c r="H22" s="34"/>
    </row>
    <row r="23" spans="1:8" x14ac:dyDescent="0.2">
      <c r="A23" s="26" t="s">
        <v>21</v>
      </c>
      <c r="B23" s="25">
        <v>702</v>
      </c>
      <c r="C23" s="25">
        <f t="shared" si="0"/>
        <v>1957</v>
      </c>
      <c r="D23" s="25">
        <v>906</v>
      </c>
      <c r="E23" s="25">
        <v>1051</v>
      </c>
      <c r="H23" s="34"/>
    </row>
    <row r="24" spans="1:8" x14ac:dyDescent="0.2">
      <c r="A24" s="26" t="s">
        <v>22</v>
      </c>
      <c r="B24" s="25">
        <v>409</v>
      </c>
      <c r="C24" s="25">
        <f t="shared" si="0"/>
        <v>1159</v>
      </c>
      <c r="D24" s="25">
        <v>555</v>
      </c>
      <c r="E24" s="25">
        <v>604</v>
      </c>
      <c r="H24" s="34"/>
    </row>
    <row r="25" spans="1:8" x14ac:dyDescent="0.2">
      <c r="A25" s="26" t="s">
        <v>183</v>
      </c>
      <c r="B25" s="25">
        <v>92</v>
      </c>
      <c r="C25" s="25">
        <f t="shared" si="0"/>
        <v>315</v>
      </c>
      <c r="D25" s="25">
        <v>161</v>
      </c>
      <c r="E25" s="25">
        <v>154</v>
      </c>
      <c r="H25" s="34"/>
    </row>
    <row r="26" spans="1:8" x14ac:dyDescent="0.2">
      <c r="A26" s="26" t="s">
        <v>142</v>
      </c>
      <c r="B26" s="25">
        <v>381</v>
      </c>
      <c r="C26" s="25">
        <f t="shared" si="0"/>
        <v>834</v>
      </c>
      <c r="D26" s="25">
        <v>369</v>
      </c>
      <c r="E26" s="25">
        <v>465</v>
      </c>
      <c r="H26" s="34"/>
    </row>
    <row r="27" spans="1:8" x14ac:dyDescent="0.2">
      <c r="A27" s="26" t="s">
        <v>143</v>
      </c>
      <c r="B27" s="25">
        <v>272</v>
      </c>
      <c r="C27" s="25">
        <f t="shared" si="0"/>
        <v>633</v>
      </c>
      <c r="D27" s="25">
        <v>304</v>
      </c>
      <c r="E27" s="25">
        <v>329</v>
      </c>
      <c r="H27" s="34"/>
    </row>
    <row r="28" spans="1:8" x14ac:dyDescent="0.2">
      <c r="A28" s="26" t="s">
        <v>144</v>
      </c>
      <c r="B28" s="25">
        <v>330</v>
      </c>
      <c r="C28" s="25">
        <f t="shared" si="0"/>
        <v>736</v>
      </c>
      <c r="D28" s="25">
        <v>341</v>
      </c>
      <c r="E28" s="25">
        <v>395</v>
      </c>
      <c r="H28" s="34"/>
    </row>
    <row r="29" spans="1:8" x14ac:dyDescent="0.2">
      <c r="A29" s="26" t="s">
        <v>145</v>
      </c>
      <c r="B29" s="25">
        <v>232</v>
      </c>
      <c r="C29" s="25">
        <f t="shared" si="0"/>
        <v>519</v>
      </c>
      <c r="D29" s="25">
        <v>249</v>
      </c>
      <c r="E29" s="25">
        <v>270</v>
      </c>
      <c r="H29" s="34"/>
    </row>
    <row r="30" spans="1:8" x14ac:dyDescent="0.2">
      <c r="A30" s="26" t="s">
        <v>146</v>
      </c>
      <c r="B30" s="25">
        <v>276</v>
      </c>
      <c r="C30" s="25">
        <f t="shared" si="0"/>
        <v>645</v>
      </c>
      <c r="D30" s="25">
        <v>276</v>
      </c>
      <c r="E30" s="25">
        <v>369</v>
      </c>
      <c r="H30" s="34"/>
    </row>
    <row r="31" spans="1:8" x14ac:dyDescent="0.2">
      <c r="A31" s="26" t="s">
        <v>147</v>
      </c>
      <c r="B31" s="25">
        <v>238</v>
      </c>
      <c r="C31" s="25">
        <f t="shared" si="0"/>
        <v>578</v>
      </c>
      <c r="D31" s="25">
        <v>255</v>
      </c>
      <c r="E31" s="25">
        <v>323</v>
      </c>
      <c r="H31" s="34"/>
    </row>
    <row r="32" spans="1:8" x14ac:dyDescent="0.2">
      <c r="A32" s="26" t="s">
        <v>148</v>
      </c>
      <c r="B32" s="25">
        <v>312</v>
      </c>
      <c r="C32" s="25">
        <f t="shared" si="0"/>
        <v>719</v>
      </c>
      <c r="D32" s="25">
        <v>340</v>
      </c>
      <c r="E32" s="25">
        <v>379</v>
      </c>
      <c r="H32" s="34"/>
    </row>
    <row r="33" spans="1:8" x14ac:dyDescent="0.2">
      <c r="A33" s="26" t="s">
        <v>30</v>
      </c>
      <c r="B33" s="25">
        <v>329</v>
      </c>
      <c r="C33" s="25">
        <f t="shared" si="0"/>
        <v>817</v>
      </c>
      <c r="D33" s="25">
        <v>387</v>
      </c>
      <c r="E33" s="25">
        <v>430</v>
      </c>
      <c r="H33" s="34"/>
    </row>
    <row r="34" spans="1:8" x14ac:dyDescent="0.2">
      <c r="A34" s="26" t="s">
        <v>149</v>
      </c>
      <c r="B34" s="25">
        <v>162</v>
      </c>
      <c r="C34" s="25">
        <f t="shared" si="0"/>
        <v>414</v>
      </c>
      <c r="D34" s="25">
        <v>196</v>
      </c>
      <c r="E34" s="25">
        <v>218</v>
      </c>
      <c r="H34" s="34"/>
    </row>
    <row r="35" spans="1:8" x14ac:dyDescent="0.2">
      <c r="A35" s="26" t="s">
        <v>150</v>
      </c>
      <c r="B35" s="25">
        <v>313</v>
      </c>
      <c r="C35" s="25">
        <f t="shared" si="0"/>
        <v>782</v>
      </c>
      <c r="D35" s="25">
        <v>374</v>
      </c>
      <c r="E35" s="25">
        <v>408</v>
      </c>
      <c r="H35" s="34"/>
    </row>
    <row r="36" spans="1:8" x14ac:dyDescent="0.2">
      <c r="A36" s="26" t="s">
        <v>151</v>
      </c>
      <c r="B36" s="25">
        <v>154</v>
      </c>
      <c r="C36" s="25">
        <f t="shared" si="0"/>
        <v>390</v>
      </c>
      <c r="D36" s="25">
        <v>168</v>
      </c>
      <c r="E36" s="25">
        <v>222</v>
      </c>
      <c r="H36" s="34"/>
    </row>
    <row r="37" spans="1:8" x14ac:dyDescent="0.2">
      <c r="A37" s="26" t="s">
        <v>152</v>
      </c>
      <c r="B37" s="25">
        <v>171</v>
      </c>
      <c r="C37" s="25">
        <f t="shared" si="0"/>
        <v>394</v>
      </c>
      <c r="D37" s="25">
        <v>197</v>
      </c>
      <c r="E37" s="25">
        <v>197</v>
      </c>
      <c r="H37" s="34"/>
    </row>
    <row r="38" spans="1:8" x14ac:dyDescent="0.2">
      <c r="A38" s="26" t="s">
        <v>153</v>
      </c>
      <c r="B38" s="25">
        <v>176</v>
      </c>
      <c r="C38" s="25">
        <f t="shared" si="0"/>
        <v>402</v>
      </c>
      <c r="D38" s="25">
        <v>178</v>
      </c>
      <c r="E38" s="25">
        <v>224</v>
      </c>
      <c r="H38" s="34"/>
    </row>
    <row r="39" spans="1:8" x14ac:dyDescent="0.2">
      <c r="A39" s="26" t="s">
        <v>154</v>
      </c>
      <c r="B39" s="25">
        <v>179</v>
      </c>
      <c r="C39" s="25">
        <f t="shared" si="0"/>
        <v>438</v>
      </c>
      <c r="D39" s="25">
        <v>206</v>
      </c>
      <c r="E39" s="25">
        <v>232</v>
      </c>
      <c r="H39" s="34"/>
    </row>
    <row r="40" spans="1:8" x14ac:dyDescent="0.2">
      <c r="A40" s="26" t="s">
        <v>155</v>
      </c>
      <c r="B40" s="25">
        <v>185</v>
      </c>
      <c r="C40" s="25">
        <f t="shared" si="0"/>
        <v>487</v>
      </c>
      <c r="D40" s="25">
        <v>232</v>
      </c>
      <c r="E40" s="25">
        <v>255</v>
      </c>
      <c r="H40" s="34"/>
    </row>
    <row r="41" spans="1:8" x14ac:dyDescent="0.2">
      <c r="A41" s="26" t="s">
        <v>156</v>
      </c>
      <c r="B41" s="25">
        <v>281</v>
      </c>
      <c r="C41" s="25">
        <f t="shared" si="0"/>
        <v>678</v>
      </c>
      <c r="D41" s="25">
        <v>316</v>
      </c>
      <c r="E41" s="25">
        <v>362</v>
      </c>
      <c r="H41" s="34"/>
    </row>
    <row r="42" spans="1:8" x14ac:dyDescent="0.2">
      <c r="A42" s="26" t="s">
        <v>157</v>
      </c>
      <c r="B42" s="25">
        <v>348</v>
      </c>
      <c r="C42" s="25">
        <f t="shared" si="0"/>
        <v>1017</v>
      </c>
      <c r="D42" s="25">
        <v>499</v>
      </c>
      <c r="E42" s="25">
        <v>518</v>
      </c>
      <c r="H42" s="34"/>
    </row>
    <row r="43" spans="1:8" x14ac:dyDescent="0.2">
      <c r="A43" s="26" t="s">
        <v>158</v>
      </c>
      <c r="B43" s="25">
        <v>222</v>
      </c>
      <c r="C43" s="25">
        <f t="shared" si="0"/>
        <v>666</v>
      </c>
      <c r="D43" s="25">
        <v>331</v>
      </c>
      <c r="E43" s="25">
        <v>335</v>
      </c>
      <c r="H43" s="34"/>
    </row>
    <row r="44" spans="1:8" x14ac:dyDescent="0.2">
      <c r="A44" s="26" t="s">
        <v>159</v>
      </c>
      <c r="B44" s="25">
        <v>189</v>
      </c>
      <c r="C44" s="25">
        <f t="shared" si="0"/>
        <v>666</v>
      </c>
      <c r="D44" s="25">
        <v>335</v>
      </c>
      <c r="E44" s="25">
        <v>331</v>
      </c>
      <c r="H44" s="34"/>
    </row>
    <row r="45" spans="1:8" x14ac:dyDescent="0.2">
      <c r="A45" s="26" t="s">
        <v>160</v>
      </c>
      <c r="B45" s="25">
        <v>308</v>
      </c>
      <c r="C45" s="25">
        <f t="shared" si="0"/>
        <v>1059</v>
      </c>
      <c r="D45" s="25">
        <v>497</v>
      </c>
      <c r="E45" s="25">
        <v>562</v>
      </c>
      <c r="H45" s="34"/>
    </row>
    <row r="46" spans="1:8" x14ac:dyDescent="0.2">
      <c r="A46" s="26" t="s">
        <v>43</v>
      </c>
      <c r="B46" s="25"/>
      <c r="C46" s="25"/>
      <c r="D46" s="25"/>
      <c r="E46" s="25"/>
      <c r="H46" s="34"/>
    </row>
    <row r="47" spans="1:8" x14ac:dyDescent="0.2">
      <c r="A47" s="26" t="s">
        <v>44</v>
      </c>
      <c r="B47" s="25">
        <v>306</v>
      </c>
      <c r="C47" s="25">
        <f t="shared" ref="C47:C65" si="1">SUM(D47:E47)</f>
        <v>891</v>
      </c>
      <c r="D47" s="25">
        <v>472</v>
      </c>
      <c r="E47" s="25">
        <v>419</v>
      </c>
      <c r="H47" s="34"/>
    </row>
    <row r="48" spans="1:8" x14ac:dyDescent="0.2">
      <c r="A48" s="26" t="s">
        <v>45</v>
      </c>
      <c r="B48" s="25">
        <v>794</v>
      </c>
      <c r="C48" s="25">
        <f t="shared" si="1"/>
        <v>2054</v>
      </c>
      <c r="D48" s="25">
        <v>977</v>
      </c>
      <c r="E48" s="25">
        <v>1077</v>
      </c>
      <c r="H48" s="34"/>
    </row>
    <row r="49" spans="1:8" x14ac:dyDescent="0.2">
      <c r="A49" s="26" t="s">
        <v>46</v>
      </c>
      <c r="B49" s="25">
        <v>372</v>
      </c>
      <c r="C49" s="25">
        <f t="shared" si="1"/>
        <v>852</v>
      </c>
      <c r="D49" s="25">
        <v>388</v>
      </c>
      <c r="E49" s="25">
        <v>464</v>
      </c>
      <c r="H49" s="34"/>
    </row>
    <row r="50" spans="1:8" x14ac:dyDescent="0.2">
      <c r="A50" s="26" t="s">
        <v>137</v>
      </c>
      <c r="B50" s="25">
        <v>419</v>
      </c>
      <c r="C50" s="25">
        <f t="shared" si="1"/>
        <v>986</v>
      </c>
      <c r="D50" s="25">
        <v>464</v>
      </c>
      <c r="E50" s="25">
        <v>522</v>
      </c>
      <c r="H50" s="34"/>
    </row>
    <row r="51" spans="1:8" x14ac:dyDescent="0.2">
      <c r="A51" s="26" t="s">
        <v>182</v>
      </c>
      <c r="B51" s="25">
        <v>292</v>
      </c>
      <c r="C51" s="25">
        <f t="shared" si="1"/>
        <v>867</v>
      </c>
      <c r="D51" s="25">
        <v>423</v>
      </c>
      <c r="E51" s="25">
        <v>444</v>
      </c>
      <c r="H51" s="34"/>
    </row>
    <row r="52" spans="1:8" x14ac:dyDescent="0.2">
      <c r="A52" s="26" t="s">
        <v>168</v>
      </c>
      <c r="B52" s="25">
        <v>102</v>
      </c>
      <c r="C52" s="25">
        <f t="shared" si="1"/>
        <v>259</v>
      </c>
      <c r="D52" s="25">
        <v>128</v>
      </c>
      <c r="E52" s="25">
        <v>131</v>
      </c>
      <c r="F52" s="37"/>
      <c r="H52" s="34"/>
    </row>
    <row r="53" spans="1:8" x14ac:dyDescent="0.2">
      <c r="A53" s="26" t="s">
        <v>169</v>
      </c>
      <c r="B53" s="25">
        <v>33</v>
      </c>
      <c r="C53" s="25">
        <f t="shared" si="1"/>
        <v>101</v>
      </c>
      <c r="D53" s="25">
        <v>47</v>
      </c>
      <c r="E53" s="25">
        <v>54</v>
      </c>
      <c r="H53" s="34"/>
    </row>
    <row r="54" spans="1:8" x14ac:dyDescent="0.2">
      <c r="A54" s="26" t="s">
        <v>47</v>
      </c>
      <c r="B54" s="25">
        <v>657</v>
      </c>
      <c r="C54" s="25">
        <f t="shared" si="1"/>
        <v>1406</v>
      </c>
      <c r="D54" s="25">
        <v>695</v>
      </c>
      <c r="E54" s="25">
        <v>711</v>
      </c>
      <c r="H54" s="34"/>
    </row>
    <row r="55" spans="1:8" x14ac:dyDescent="0.2">
      <c r="A55" s="26" t="s">
        <v>48</v>
      </c>
      <c r="B55" s="25">
        <v>689</v>
      </c>
      <c r="C55" s="25">
        <f t="shared" si="1"/>
        <v>1569</v>
      </c>
      <c r="D55" s="25">
        <v>769</v>
      </c>
      <c r="E55" s="25">
        <v>800</v>
      </c>
      <c r="H55" s="34"/>
    </row>
    <row r="56" spans="1:8" x14ac:dyDescent="0.2">
      <c r="A56" s="26" t="s">
        <v>49</v>
      </c>
      <c r="B56" s="25">
        <v>905</v>
      </c>
      <c r="C56" s="25">
        <f t="shared" si="1"/>
        <v>1754</v>
      </c>
      <c r="D56" s="25">
        <v>817</v>
      </c>
      <c r="E56" s="25">
        <v>937</v>
      </c>
      <c r="H56" s="34"/>
    </row>
    <row r="57" spans="1:8" x14ac:dyDescent="0.2">
      <c r="A57" s="26" t="s">
        <v>50</v>
      </c>
      <c r="B57" s="25">
        <v>540</v>
      </c>
      <c r="C57" s="25">
        <f t="shared" si="1"/>
        <v>1166</v>
      </c>
      <c r="D57" s="25">
        <v>574</v>
      </c>
      <c r="E57" s="25">
        <v>592</v>
      </c>
      <c r="H57" s="34"/>
    </row>
    <row r="58" spans="1:8" x14ac:dyDescent="0.2">
      <c r="A58" s="26" t="s">
        <v>51</v>
      </c>
      <c r="B58" s="25">
        <v>253</v>
      </c>
      <c r="C58" s="25">
        <f t="shared" si="1"/>
        <v>548</v>
      </c>
      <c r="D58" s="25">
        <v>278</v>
      </c>
      <c r="E58" s="25">
        <v>270</v>
      </c>
      <c r="H58" s="34"/>
    </row>
    <row r="59" spans="1:8" x14ac:dyDescent="0.2">
      <c r="A59" s="26" t="s">
        <v>52</v>
      </c>
      <c r="B59" s="25">
        <v>629</v>
      </c>
      <c r="C59" s="25">
        <f t="shared" si="1"/>
        <v>1630</v>
      </c>
      <c r="D59" s="25">
        <v>778</v>
      </c>
      <c r="E59" s="25">
        <v>852</v>
      </c>
      <c r="H59" s="34"/>
    </row>
    <row r="60" spans="1:8" x14ac:dyDescent="0.2">
      <c r="A60" s="26" t="s">
        <v>53</v>
      </c>
      <c r="B60" s="25">
        <v>245</v>
      </c>
      <c r="C60" s="25">
        <f t="shared" si="1"/>
        <v>643</v>
      </c>
      <c r="D60" s="25">
        <v>295</v>
      </c>
      <c r="E60" s="25">
        <v>348</v>
      </c>
      <c r="H60" s="34"/>
    </row>
    <row r="61" spans="1:8" x14ac:dyDescent="0.2">
      <c r="A61" s="26" t="s">
        <v>131</v>
      </c>
      <c r="B61" s="25">
        <v>1244</v>
      </c>
      <c r="C61" s="25">
        <f t="shared" si="1"/>
        <v>2152</v>
      </c>
      <c r="D61" s="25">
        <v>925</v>
      </c>
      <c r="E61" s="25">
        <v>1227</v>
      </c>
      <c r="H61" s="34"/>
    </row>
    <row r="62" spans="1:8" x14ac:dyDescent="0.2">
      <c r="A62" s="26" t="s">
        <v>54</v>
      </c>
      <c r="B62" s="25">
        <v>588</v>
      </c>
      <c r="C62" s="25">
        <f t="shared" si="1"/>
        <v>1288</v>
      </c>
      <c r="D62" s="25">
        <v>633</v>
      </c>
      <c r="E62" s="25">
        <v>655</v>
      </c>
      <c r="H62" s="34"/>
    </row>
    <row r="63" spans="1:8" x14ac:dyDescent="0.2">
      <c r="A63" s="26" t="s">
        <v>55</v>
      </c>
      <c r="B63" s="25">
        <v>500</v>
      </c>
      <c r="C63" s="25">
        <f t="shared" si="1"/>
        <v>1157</v>
      </c>
      <c r="D63" s="25">
        <v>533</v>
      </c>
      <c r="E63" s="25">
        <v>624</v>
      </c>
      <c r="H63" s="34"/>
    </row>
    <row r="64" spans="1:8" x14ac:dyDescent="0.2">
      <c r="A64" s="26" t="s">
        <v>56</v>
      </c>
      <c r="B64" s="25">
        <v>676</v>
      </c>
      <c r="C64" s="25">
        <f t="shared" si="1"/>
        <v>1617</v>
      </c>
      <c r="D64" s="25">
        <v>757</v>
      </c>
      <c r="E64" s="25">
        <v>860</v>
      </c>
      <c r="H64" s="34"/>
    </row>
    <row r="65" spans="1:8" x14ac:dyDescent="0.2">
      <c r="A65" s="26" t="s">
        <v>57</v>
      </c>
      <c r="B65" s="25">
        <v>144</v>
      </c>
      <c r="C65" s="25">
        <f t="shared" si="1"/>
        <v>340</v>
      </c>
      <c r="D65" s="25">
        <v>154</v>
      </c>
      <c r="E65" s="25">
        <v>186</v>
      </c>
      <c r="H65" s="34"/>
    </row>
    <row r="66" spans="1:8" x14ac:dyDescent="0.2">
      <c r="A66" s="26" t="s">
        <v>161</v>
      </c>
      <c r="B66" s="25"/>
      <c r="C66" s="25"/>
      <c r="D66" s="25"/>
      <c r="E66" s="25"/>
      <c r="H66" s="34"/>
    </row>
    <row r="67" spans="1:8" x14ac:dyDescent="0.2">
      <c r="A67" s="26" t="s">
        <v>58</v>
      </c>
      <c r="B67" s="25">
        <v>1582</v>
      </c>
      <c r="C67" s="25">
        <f t="shared" ref="C67:C89" si="2">SUM(D67:E67)</f>
        <v>3781</v>
      </c>
      <c r="D67" s="25">
        <v>1811</v>
      </c>
      <c r="E67" s="25">
        <v>1970</v>
      </c>
      <c r="H67" s="34"/>
    </row>
    <row r="68" spans="1:8" x14ac:dyDescent="0.2">
      <c r="A68" s="26" t="s">
        <v>59</v>
      </c>
      <c r="B68" s="25">
        <v>688</v>
      </c>
      <c r="C68" s="25">
        <f t="shared" si="2"/>
        <v>1446</v>
      </c>
      <c r="D68" s="25">
        <v>681</v>
      </c>
      <c r="E68" s="25">
        <v>765</v>
      </c>
      <c r="H68" s="34"/>
    </row>
    <row r="69" spans="1:8" x14ac:dyDescent="0.2">
      <c r="A69" s="26" t="s">
        <v>60</v>
      </c>
      <c r="B69" s="25">
        <v>219</v>
      </c>
      <c r="C69" s="25">
        <f t="shared" si="2"/>
        <v>453</v>
      </c>
      <c r="D69" s="25">
        <v>203</v>
      </c>
      <c r="E69" s="25">
        <v>250</v>
      </c>
      <c r="H69" s="34"/>
    </row>
    <row r="70" spans="1:8" x14ac:dyDescent="0.2">
      <c r="A70" s="26" t="s">
        <v>61</v>
      </c>
      <c r="B70" s="25">
        <v>461</v>
      </c>
      <c r="C70" s="25">
        <f t="shared" si="2"/>
        <v>901</v>
      </c>
      <c r="D70" s="25">
        <v>430</v>
      </c>
      <c r="E70" s="25">
        <v>471</v>
      </c>
      <c r="H70" s="34"/>
    </row>
    <row r="71" spans="1:8" x14ac:dyDescent="0.2">
      <c r="A71" s="26" t="s">
        <v>62</v>
      </c>
      <c r="B71" s="25">
        <v>403</v>
      </c>
      <c r="C71" s="25">
        <f t="shared" si="2"/>
        <v>1132</v>
      </c>
      <c r="D71" s="25">
        <v>538</v>
      </c>
      <c r="E71" s="25">
        <v>594</v>
      </c>
      <c r="H71" s="34"/>
    </row>
    <row r="72" spans="1:8" x14ac:dyDescent="0.2">
      <c r="A72" s="26" t="s">
        <v>63</v>
      </c>
      <c r="B72" s="25">
        <v>22</v>
      </c>
      <c r="C72" s="25">
        <f t="shared" si="2"/>
        <v>29</v>
      </c>
      <c r="D72" s="25">
        <v>17</v>
      </c>
      <c r="E72" s="25">
        <v>12</v>
      </c>
      <c r="H72" s="34"/>
    </row>
    <row r="73" spans="1:8" x14ac:dyDescent="0.2">
      <c r="A73" s="26" t="s">
        <v>64</v>
      </c>
      <c r="B73" s="25">
        <v>464</v>
      </c>
      <c r="C73" s="25">
        <f t="shared" si="2"/>
        <v>1124</v>
      </c>
      <c r="D73" s="25">
        <v>542</v>
      </c>
      <c r="E73" s="25">
        <v>582</v>
      </c>
      <c r="H73" s="34"/>
    </row>
    <row r="74" spans="1:8" x14ac:dyDescent="0.2">
      <c r="A74" s="26" t="s">
        <v>65</v>
      </c>
      <c r="B74" s="25">
        <v>232</v>
      </c>
      <c r="C74" s="25">
        <f t="shared" si="2"/>
        <v>468</v>
      </c>
      <c r="D74" s="25">
        <v>230</v>
      </c>
      <c r="E74" s="25">
        <v>238</v>
      </c>
      <c r="H74" s="34"/>
    </row>
    <row r="75" spans="1:8" x14ac:dyDescent="0.2">
      <c r="A75" s="26" t="s">
        <v>66</v>
      </c>
      <c r="B75" s="25">
        <v>179</v>
      </c>
      <c r="C75" s="25">
        <f t="shared" si="2"/>
        <v>403</v>
      </c>
      <c r="D75" s="25">
        <v>185</v>
      </c>
      <c r="E75" s="25">
        <v>218</v>
      </c>
      <c r="H75" s="34"/>
    </row>
    <row r="76" spans="1:8" x14ac:dyDescent="0.2">
      <c r="A76" s="26" t="s">
        <v>67</v>
      </c>
      <c r="B76" s="25">
        <v>170</v>
      </c>
      <c r="C76" s="25">
        <f t="shared" si="2"/>
        <v>375</v>
      </c>
      <c r="D76" s="25">
        <v>186</v>
      </c>
      <c r="E76" s="25">
        <v>189</v>
      </c>
      <c r="H76" s="34"/>
    </row>
    <row r="77" spans="1:8" x14ac:dyDescent="0.2">
      <c r="A77" s="26" t="s">
        <v>68</v>
      </c>
      <c r="B77" s="25">
        <v>249</v>
      </c>
      <c r="C77" s="25">
        <f t="shared" si="2"/>
        <v>617</v>
      </c>
      <c r="D77" s="25">
        <v>286</v>
      </c>
      <c r="E77" s="25">
        <v>331</v>
      </c>
      <c r="H77" s="34"/>
    </row>
    <row r="78" spans="1:8" x14ac:dyDescent="0.2">
      <c r="A78" s="26" t="s">
        <v>69</v>
      </c>
      <c r="B78" s="25">
        <v>218</v>
      </c>
      <c r="C78" s="25">
        <f t="shared" si="2"/>
        <v>584</v>
      </c>
      <c r="D78" s="25">
        <v>276</v>
      </c>
      <c r="E78" s="25">
        <v>308</v>
      </c>
      <c r="H78" s="34"/>
    </row>
    <row r="79" spans="1:8" x14ac:dyDescent="0.2">
      <c r="A79" s="26" t="s">
        <v>70</v>
      </c>
      <c r="B79" s="25">
        <v>203</v>
      </c>
      <c r="C79" s="25">
        <f t="shared" si="2"/>
        <v>489</v>
      </c>
      <c r="D79" s="25">
        <v>251</v>
      </c>
      <c r="E79" s="25">
        <v>238</v>
      </c>
      <c r="H79" s="34"/>
    </row>
    <row r="80" spans="1:8" x14ac:dyDescent="0.2">
      <c r="A80" s="26" t="s">
        <v>71</v>
      </c>
      <c r="B80" s="25">
        <v>175</v>
      </c>
      <c r="C80" s="25">
        <f t="shared" si="2"/>
        <v>463</v>
      </c>
      <c r="D80" s="25">
        <v>231</v>
      </c>
      <c r="E80" s="25">
        <v>232</v>
      </c>
      <c r="F80" s="37"/>
      <c r="H80" s="34"/>
    </row>
    <row r="81" spans="1:8" x14ac:dyDescent="0.2">
      <c r="A81" s="26" t="s">
        <v>72</v>
      </c>
      <c r="B81" s="25">
        <v>88</v>
      </c>
      <c r="C81" s="25">
        <f t="shared" si="2"/>
        <v>175</v>
      </c>
      <c r="D81" s="25">
        <v>85</v>
      </c>
      <c r="E81" s="25">
        <v>90</v>
      </c>
      <c r="H81" s="34"/>
    </row>
    <row r="82" spans="1:8" x14ac:dyDescent="0.2">
      <c r="A82" s="26" t="s">
        <v>73</v>
      </c>
      <c r="B82" s="25">
        <v>160</v>
      </c>
      <c r="C82" s="25">
        <f t="shared" si="2"/>
        <v>350</v>
      </c>
      <c r="D82" s="25">
        <v>149</v>
      </c>
      <c r="E82" s="25">
        <v>201</v>
      </c>
      <c r="H82" s="34"/>
    </row>
    <row r="83" spans="1:8" x14ac:dyDescent="0.2">
      <c r="A83" s="26" t="s">
        <v>74</v>
      </c>
      <c r="B83" s="25">
        <v>59</v>
      </c>
      <c r="C83" s="25">
        <f t="shared" si="2"/>
        <v>106</v>
      </c>
      <c r="D83" s="25">
        <v>63</v>
      </c>
      <c r="E83" s="25">
        <v>43</v>
      </c>
      <c r="H83" s="34"/>
    </row>
    <row r="84" spans="1:8" x14ac:dyDescent="0.2">
      <c r="A84" s="26" t="s">
        <v>75</v>
      </c>
      <c r="B84" s="25">
        <v>280</v>
      </c>
      <c r="C84" s="25">
        <f t="shared" si="2"/>
        <v>685</v>
      </c>
      <c r="D84" s="25">
        <v>331</v>
      </c>
      <c r="E84" s="25">
        <v>354</v>
      </c>
      <c r="H84" s="34"/>
    </row>
    <row r="85" spans="1:8" x14ac:dyDescent="0.2">
      <c r="A85" s="26" t="s">
        <v>76</v>
      </c>
      <c r="B85" s="25">
        <v>257</v>
      </c>
      <c r="C85" s="25">
        <f t="shared" si="2"/>
        <v>622</v>
      </c>
      <c r="D85" s="25">
        <v>293</v>
      </c>
      <c r="E85" s="25">
        <v>329</v>
      </c>
      <c r="H85" s="34"/>
    </row>
    <row r="86" spans="1:8" x14ac:dyDescent="0.2">
      <c r="A86" s="26" t="s">
        <v>77</v>
      </c>
      <c r="B86" s="25">
        <v>267</v>
      </c>
      <c r="C86" s="25">
        <f t="shared" si="2"/>
        <v>644</v>
      </c>
      <c r="D86" s="25">
        <v>314</v>
      </c>
      <c r="E86" s="25">
        <v>330</v>
      </c>
      <c r="H86" s="34"/>
    </row>
    <row r="87" spans="1:8" x14ac:dyDescent="0.2">
      <c r="A87" s="26" t="s">
        <v>78</v>
      </c>
      <c r="B87" s="25">
        <v>554</v>
      </c>
      <c r="C87" s="25">
        <f t="shared" si="2"/>
        <v>1369</v>
      </c>
      <c r="D87" s="25">
        <v>679</v>
      </c>
      <c r="E87" s="25">
        <v>690</v>
      </c>
      <c r="H87" s="34"/>
    </row>
    <row r="88" spans="1:8" x14ac:dyDescent="0.2">
      <c r="A88" s="26" t="s">
        <v>79</v>
      </c>
      <c r="B88" s="25">
        <v>500</v>
      </c>
      <c r="C88" s="25">
        <f t="shared" si="2"/>
        <v>1212</v>
      </c>
      <c r="D88" s="25">
        <v>582</v>
      </c>
      <c r="E88" s="25">
        <v>630</v>
      </c>
      <c r="H88" s="34"/>
    </row>
    <row r="89" spans="1:8" x14ac:dyDescent="0.2">
      <c r="A89" s="26" t="s">
        <v>80</v>
      </c>
      <c r="B89" s="25">
        <v>358</v>
      </c>
      <c r="C89" s="25">
        <f t="shared" si="2"/>
        <v>986</v>
      </c>
      <c r="D89" s="25">
        <v>505</v>
      </c>
      <c r="E89" s="25">
        <v>481</v>
      </c>
      <c r="H89" s="34"/>
    </row>
    <row r="90" spans="1:8" x14ac:dyDescent="0.2">
      <c r="A90" s="26" t="s">
        <v>81</v>
      </c>
      <c r="B90" s="30"/>
      <c r="C90" s="25"/>
      <c r="D90" s="30"/>
      <c r="E90" s="30"/>
      <c r="H90" s="34"/>
    </row>
    <row r="91" spans="1:8" x14ac:dyDescent="0.2">
      <c r="A91" s="26" t="s">
        <v>82</v>
      </c>
      <c r="B91" s="25">
        <v>644</v>
      </c>
      <c r="C91" s="25">
        <f t="shared" ref="C91:C99" si="3">SUM(D91:E91)</f>
        <v>1476</v>
      </c>
      <c r="D91" s="25">
        <v>727</v>
      </c>
      <c r="E91" s="25">
        <v>749</v>
      </c>
      <c r="H91" s="34"/>
    </row>
    <row r="92" spans="1:8" x14ac:dyDescent="0.2">
      <c r="A92" s="26" t="s">
        <v>83</v>
      </c>
      <c r="B92" s="25">
        <v>524</v>
      </c>
      <c r="C92" s="25">
        <f t="shared" si="3"/>
        <v>1255</v>
      </c>
      <c r="D92" s="25">
        <v>615</v>
      </c>
      <c r="E92" s="25">
        <v>640</v>
      </c>
      <c r="H92" s="34"/>
    </row>
    <row r="93" spans="1:8" x14ac:dyDescent="0.2">
      <c r="A93" s="26" t="s">
        <v>84</v>
      </c>
      <c r="B93" s="25">
        <v>514</v>
      </c>
      <c r="C93" s="25">
        <f t="shared" si="3"/>
        <v>1230</v>
      </c>
      <c r="D93" s="25">
        <v>607</v>
      </c>
      <c r="E93" s="25">
        <v>623</v>
      </c>
      <c r="H93" s="34"/>
    </row>
    <row r="94" spans="1:8" x14ac:dyDescent="0.2">
      <c r="A94" s="26" t="s">
        <v>139</v>
      </c>
      <c r="B94" s="25">
        <v>385</v>
      </c>
      <c r="C94" s="25">
        <f t="shared" si="3"/>
        <v>939</v>
      </c>
      <c r="D94" s="25">
        <v>461</v>
      </c>
      <c r="E94" s="25">
        <v>478</v>
      </c>
      <c r="H94" s="34"/>
    </row>
    <row r="95" spans="1:8" x14ac:dyDescent="0.2">
      <c r="A95" s="26" t="s">
        <v>140</v>
      </c>
      <c r="B95" s="25">
        <v>279</v>
      </c>
      <c r="C95" s="25">
        <f t="shared" si="3"/>
        <v>731</v>
      </c>
      <c r="D95" s="25">
        <v>350</v>
      </c>
      <c r="E95" s="25">
        <v>381</v>
      </c>
      <c r="H95" s="34"/>
    </row>
    <row r="96" spans="1:8" x14ac:dyDescent="0.2">
      <c r="A96" s="26" t="s">
        <v>85</v>
      </c>
      <c r="B96" s="25">
        <v>161</v>
      </c>
      <c r="C96" s="25">
        <f t="shared" si="3"/>
        <v>348</v>
      </c>
      <c r="D96" s="25">
        <v>167</v>
      </c>
      <c r="E96" s="25">
        <v>181</v>
      </c>
      <c r="H96" s="34"/>
    </row>
    <row r="97" spans="1:8" x14ac:dyDescent="0.2">
      <c r="A97" s="26" t="s">
        <v>86</v>
      </c>
      <c r="B97" s="25">
        <v>326</v>
      </c>
      <c r="C97" s="25">
        <f t="shared" si="3"/>
        <v>565</v>
      </c>
      <c r="D97" s="25">
        <v>262</v>
      </c>
      <c r="E97" s="25">
        <v>303</v>
      </c>
      <c r="H97" s="34"/>
    </row>
    <row r="98" spans="1:8" x14ac:dyDescent="0.2">
      <c r="A98" s="26" t="s">
        <v>87</v>
      </c>
      <c r="B98" s="25">
        <v>269</v>
      </c>
      <c r="C98" s="25">
        <f t="shared" si="3"/>
        <v>528</v>
      </c>
      <c r="D98" s="25">
        <v>242</v>
      </c>
      <c r="E98" s="25">
        <v>286</v>
      </c>
      <c r="H98" s="34"/>
    </row>
    <row r="99" spans="1:8" x14ac:dyDescent="0.2">
      <c r="A99" s="26" t="s">
        <v>88</v>
      </c>
      <c r="B99" s="25">
        <v>316</v>
      </c>
      <c r="C99" s="25">
        <f t="shared" si="3"/>
        <v>729</v>
      </c>
      <c r="D99" s="25">
        <v>330</v>
      </c>
      <c r="E99" s="25">
        <v>399</v>
      </c>
      <c r="H99" s="34"/>
    </row>
    <row r="100" spans="1:8" x14ac:dyDescent="0.2">
      <c r="A100" s="26" t="s">
        <v>89</v>
      </c>
      <c r="B100" s="30"/>
      <c r="C100" s="25"/>
      <c r="D100" s="30"/>
      <c r="E100" s="30"/>
      <c r="H100" s="34"/>
    </row>
    <row r="101" spans="1:8" x14ac:dyDescent="0.2">
      <c r="A101" s="26" t="s">
        <v>90</v>
      </c>
      <c r="B101" s="25">
        <v>322</v>
      </c>
      <c r="C101" s="25">
        <f t="shared" ref="C101:C143" si="4">SUM(D101:E101)</f>
        <v>622</v>
      </c>
      <c r="D101" s="25">
        <v>327</v>
      </c>
      <c r="E101" s="25">
        <v>295</v>
      </c>
      <c r="H101" s="34"/>
    </row>
    <row r="102" spans="1:8" x14ac:dyDescent="0.2">
      <c r="A102" s="26" t="s">
        <v>91</v>
      </c>
      <c r="B102" s="25">
        <v>492</v>
      </c>
      <c r="C102" s="25">
        <f t="shared" si="4"/>
        <v>1009</v>
      </c>
      <c r="D102" s="25">
        <v>495</v>
      </c>
      <c r="E102" s="25">
        <v>514</v>
      </c>
      <c r="H102" s="34"/>
    </row>
    <row r="103" spans="1:8" x14ac:dyDescent="0.2">
      <c r="A103" s="26" t="s">
        <v>92</v>
      </c>
      <c r="B103" s="25">
        <v>440</v>
      </c>
      <c r="C103" s="25">
        <f t="shared" si="4"/>
        <v>975</v>
      </c>
      <c r="D103" s="25">
        <v>508</v>
      </c>
      <c r="E103" s="25">
        <v>467</v>
      </c>
      <c r="F103" s="37"/>
      <c r="H103" s="34"/>
    </row>
    <row r="104" spans="1:8" x14ac:dyDescent="0.2">
      <c r="A104" s="26" t="s">
        <v>93</v>
      </c>
      <c r="B104" s="25">
        <v>390</v>
      </c>
      <c r="C104" s="25">
        <f t="shared" si="4"/>
        <v>849</v>
      </c>
      <c r="D104" s="25">
        <v>406</v>
      </c>
      <c r="E104" s="25">
        <v>443</v>
      </c>
      <c r="H104" s="34"/>
    </row>
    <row r="105" spans="1:8" x14ac:dyDescent="0.2">
      <c r="A105" s="26" t="s">
        <v>141</v>
      </c>
      <c r="B105" s="25">
        <v>177</v>
      </c>
      <c r="C105" s="25">
        <f t="shared" si="4"/>
        <v>418</v>
      </c>
      <c r="D105" s="25">
        <v>207</v>
      </c>
      <c r="E105" s="25">
        <v>211</v>
      </c>
      <c r="H105" s="34"/>
    </row>
    <row r="106" spans="1:8" x14ac:dyDescent="0.2">
      <c r="A106" s="26" t="s">
        <v>94</v>
      </c>
      <c r="B106" s="25">
        <v>284</v>
      </c>
      <c r="C106" s="25">
        <f t="shared" si="4"/>
        <v>551</v>
      </c>
      <c r="D106" s="25">
        <v>259</v>
      </c>
      <c r="E106" s="25">
        <v>292</v>
      </c>
      <c r="H106" s="34"/>
    </row>
    <row r="107" spans="1:8" x14ac:dyDescent="0.2">
      <c r="A107" s="26" t="s">
        <v>95</v>
      </c>
      <c r="B107" s="25">
        <v>73</v>
      </c>
      <c r="C107" s="25">
        <f t="shared" si="4"/>
        <v>143</v>
      </c>
      <c r="D107" s="25">
        <v>72</v>
      </c>
      <c r="E107" s="25">
        <v>71</v>
      </c>
      <c r="H107" s="34"/>
    </row>
    <row r="108" spans="1:8" x14ac:dyDescent="0.2">
      <c r="A108" s="26" t="s">
        <v>96</v>
      </c>
      <c r="B108" s="25">
        <v>161</v>
      </c>
      <c r="C108" s="25">
        <f t="shared" si="4"/>
        <v>284</v>
      </c>
      <c r="D108" s="25">
        <v>138</v>
      </c>
      <c r="E108" s="25">
        <v>146</v>
      </c>
      <c r="H108" s="34"/>
    </row>
    <row r="109" spans="1:8" x14ac:dyDescent="0.2">
      <c r="A109" s="26" t="s">
        <v>97</v>
      </c>
      <c r="B109" s="25">
        <v>126</v>
      </c>
      <c r="C109" s="25">
        <f t="shared" si="4"/>
        <v>219</v>
      </c>
      <c r="D109" s="25">
        <v>91</v>
      </c>
      <c r="E109" s="25">
        <v>128</v>
      </c>
      <c r="H109" s="34"/>
    </row>
    <row r="110" spans="1:8" x14ac:dyDescent="0.2">
      <c r="A110" s="26" t="s">
        <v>98</v>
      </c>
      <c r="B110" s="25">
        <v>205</v>
      </c>
      <c r="C110" s="25">
        <f t="shared" si="4"/>
        <v>342</v>
      </c>
      <c r="D110" s="25">
        <v>157</v>
      </c>
      <c r="E110" s="25">
        <v>185</v>
      </c>
      <c r="H110" s="34"/>
    </row>
    <row r="111" spans="1:8" x14ac:dyDescent="0.2">
      <c r="A111" s="26" t="s">
        <v>99</v>
      </c>
      <c r="B111" s="25">
        <v>148</v>
      </c>
      <c r="C111" s="25">
        <f t="shared" si="4"/>
        <v>241</v>
      </c>
      <c r="D111" s="25">
        <v>119</v>
      </c>
      <c r="E111" s="25">
        <v>122</v>
      </c>
      <c r="H111" s="34"/>
    </row>
    <row r="112" spans="1:8" x14ac:dyDescent="0.2">
      <c r="A112" s="26" t="s">
        <v>100</v>
      </c>
      <c r="B112" s="25">
        <v>364</v>
      </c>
      <c r="C112" s="25">
        <f t="shared" si="4"/>
        <v>680</v>
      </c>
      <c r="D112" s="25">
        <v>349</v>
      </c>
      <c r="E112" s="25">
        <v>331</v>
      </c>
      <c r="H112" s="34"/>
    </row>
    <row r="113" spans="1:8" x14ac:dyDescent="0.2">
      <c r="A113" s="26" t="s">
        <v>101</v>
      </c>
      <c r="B113" s="25">
        <v>234</v>
      </c>
      <c r="C113" s="25">
        <f t="shared" si="4"/>
        <v>397</v>
      </c>
      <c r="D113" s="25">
        <v>208</v>
      </c>
      <c r="E113" s="25">
        <v>189</v>
      </c>
      <c r="H113" s="34"/>
    </row>
    <row r="114" spans="1:8" x14ac:dyDescent="0.2">
      <c r="A114" s="26" t="s">
        <v>102</v>
      </c>
      <c r="B114" s="25">
        <v>282</v>
      </c>
      <c r="C114" s="25">
        <f t="shared" si="4"/>
        <v>500</v>
      </c>
      <c r="D114" s="25">
        <v>289</v>
      </c>
      <c r="E114" s="25">
        <v>211</v>
      </c>
      <c r="H114" s="34"/>
    </row>
    <row r="115" spans="1:8" x14ac:dyDescent="0.2">
      <c r="A115" s="26" t="s">
        <v>103</v>
      </c>
      <c r="B115" s="25">
        <v>84</v>
      </c>
      <c r="C115" s="25">
        <f t="shared" si="4"/>
        <v>151</v>
      </c>
      <c r="D115" s="25">
        <v>85</v>
      </c>
      <c r="E115" s="25">
        <v>66</v>
      </c>
      <c r="H115" s="34"/>
    </row>
    <row r="116" spans="1:8" x14ac:dyDescent="0.2">
      <c r="A116" s="26" t="s">
        <v>104</v>
      </c>
      <c r="B116" s="25">
        <v>336</v>
      </c>
      <c r="C116" s="25">
        <f t="shared" si="4"/>
        <v>745</v>
      </c>
      <c r="D116" s="25">
        <v>375</v>
      </c>
      <c r="E116" s="25">
        <v>370</v>
      </c>
      <c r="H116" s="34"/>
    </row>
    <row r="117" spans="1:8" x14ac:dyDescent="0.2">
      <c r="A117" s="26" t="s">
        <v>105</v>
      </c>
      <c r="B117" s="25">
        <v>647</v>
      </c>
      <c r="C117" s="25">
        <f t="shared" si="4"/>
        <v>1376</v>
      </c>
      <c r="D117" s="25">
        <v>726</v>
      </c>
      <c r="E117" s="25">
        <v>650</v>
      </c>
      <c r="H117" s="34"/>
    </row>
    <row r="118" spans="1:8" x14ac:dyDescent="0.2">
      <c r="A118" s="26" t="s">
        <v>106</v>
      </c>
      <c r="B118" s="25">
        <v>4</v>
      </c>
      <c r="C118" s="25">
        <f t="shared" si="4"/>
        <v>5</v>
      </c>
      <c r="D118" s="25">
        <v>4</v>
      </c>
      <c r="E118" s="25">
        <v>1</v>
      </c>
      <c r="H118" s="34"/>
    </row>
    <row r="119" spans="1:8" x14ac:dyDescent="0.2">
      <c r="A119" s="26" t="s">
        <v>107</v>
      </c>
      <c r="B119" s="25">
        <v>279</v>
      </c>
      <c r="C119" s="25">
        <f t="shared" si="4"/>
        <v>708</v>
      </c>
      <c r="D119" s="25">
        <v>355</v>
      </c>
      <c r="E119" s="25">
        <v>353</v>
      </c>
      <c r="H119" s="34"/>
    </row>
    <row r="120" spans="1:8" x14ac:dyDescent="0.2">
      <c r="A120" s="26" t="s">
        <v>108</v>
      </c>
      <c r="B120" s="25">
        <v>208</v>
      </c>
      <c r="C120" s="25">
        <f t="shared" si="4"/>
        <v>417</v>
      </c>
      <c r="D120" s="25">
        <v>195</v>
      </c>
      <c r="E120" s="25">
        <v>222</v>
      </c>
      <c r="H120" s="34"/>
    </row>
    <row r="121" spans="1:8" x14ac:dyDescent="0.2">
      <c r="A121" s="26" t="s">
        <v>109</v>
      </c>
      <c r="B121" s="25">
        <v>210</v>
      </c>
      <c r="C121" s="25">
        <f t="shared" si="4"/>
        <v>487</v>
      </c>
      <c r="D121" s="25">
        <v>230</v>
      </c>
      <c r="E121" s="25">
        <v>257</v>
      </c>
      <c r="H121" s="34"/>
    </row>
    <row r="122" spans="1:8" x14ac:dyDescent="0.2">
      <c r="A122" s="26" t="s">
        <v>110</v>
      </c>
      <c r="B122" s="25">
        <v>294</v>
      </c>
      <c r="C122" s="25">
        <f t="shared" si="4"/>
        <v>714</v>
      </c>
      <c r="D122" s="25">
        <v>363</v>
      </c>
      <c r="E122" s="25">
        <v>351</v>
      </c>
      <c r="H122" s="34"/>
    </row>
    <row r="123" spans="1:8" x14ac:dyDescent="0.2">
      <c r="A123" s="26" t="s">
        <v>111</v>
      </c>
      <c r="B123" s="25">
        <v>305</v>
      </c>
      <c r="C123" s="25">
        <f t="shared" si="4"/>
        <v>792</v>
      </c>
      <c r="D123" s="25">
        <v>383</v>
      </c>
      <c r="E123" s="25">
        <v>409</v>
      </c>
      <c r="H123" s="34"/>
    </row>
    <row r="124" spans="1:8" x14ac:dyDescent="0.2">
      <c r="A124" s="26" t="s">
        <v>112</v>
      </c>
      <c r="B124" s="25">
        <v>228</v>
      </c>
      <c r="C124" s="25">
        <f t="shared" si="4"/>
        <v>588</v>
      </c>
      <c r="D124" s="25">
        <v>283</v>
      </c>
      <c r="E124" s="25">
        <v>305</v>
      </c>
      <c r="H124" s="34"/>
    </row>
    <row r="125" spans="1:8" x14ac:dyDescent="0.2">
      <c r="A125" s="26" t="s">
        <v>113</v>
      </c>
      <c r="B125" s="25">
        <v>95</v>
      </c>
      <c r="C125" s="25">
        <f t="shared" si="4"/>
        <v>154</v>
      </c>
      <c r="D125" s="25">
        <v>76</v>
      </c>
      <c r="E125" s="25">
        <v>78</v>
      </c>
      <c r="H125" s="34"/>
    </row>
    <row r="126" spans="1:8" x14ac:dyDescent="0.2">
      <c r="A126" s="26" t="s">
        <v>114</v>
      </c>
      <c r="B126" s="25">
        <v>64</v>
      </c>
      <c r="C126" s="25">
        <f t="shared" si="4"/>
        <v>123</v>
      </c>
      <c r="D126" s="25">
        <v>66</v>
      </c>
      <c r="E126" s="25">
        <v>57</v>
      </c>
      <c r="H126" s="34"/>
    </row>
    <row r="127" spans="1:8" x14ac:dyDescent="0.2">
      <c r="A127" s="26" t="s">
        <v>115</v>
      </c>
      <c r="B127" s="25">
        <v>13</v>
      </c>
      <c r="C127" s="25">
        <f t="shared" si="4"/>
        <v>32</v>
      </c>
      <c r="D127" s="25">
        <v>18</v>
      </c>
      <c r="E127" s="25">
        <v>14</v>
      </c>
      <c r="H127" s="34"/>
    </row>
    <row r="128" spans="1:8" x14ac:dyDescent="0.2">
      <c r="A128" s="26" t="s">
        <v>116</v>
      </c>
      <c r="B128" s="25">
        <v>104</v>
      </c>
      <c r="C128" s="25">
        <f t="shared" si="4"/>
        <v>186</v>
      </c>
      <c r="D128" s="25">
        <v>97</v>
      </c>
      <c r="E128" s="25">
        <v>89</v>
      </c>
      <c r="H128" s="34"/>
    </row>
    <row r="129" spans="1:8" x14ac:dyDescent="0.2">
      <c r="A129" s="26" t="s">
        <v>117</v>
      </c>
      <c r="B129" s="25">
        <v>27</v>
      </c>
      <c r="C129" s="25">
        <f t="shared" si="4"/>
        <v>62</v>
      </c>
      <c r="D129" s="25">
        <v>29</v>
      </c>
      <c r="E129" s="25">
        <v>33</v>
      </c>
      <c r="H129" s="34"/>
    </row>
    <row r="130" spans="1:8" x14ac:dyDescent="0.2">
      <c r="A130" s="26" t="s">
        <v>118</v>
      </c>
      <c r="B130" s="25">
        <v>20</v>
      </c>
      <c r="C130" s="25">
        <f t="shared" si="4"/>
        <v>46</v>
      </c>
      <c r="D130" s="25">
        <v>22</v>
      </c>
      <c r="E130" s="25">
        <v>24</v>
      </c>
      <c r="H130" s="34"/>
    </row>
    <row r="131" spans="1:8" x14ac:dyDescent="0.2">
      <c r="A131" s="26" t="s">
        <v>119</v>
      </c>
      <c r="B131" s="25">
        <v>125</v>
      </c>
      <c r="C131" s="25">
        <f t="shared" si="4"/>
        <v>459</v>
      </c>
      <c r="D131" s="25">
        <v>245</v>
      </c>
      <c r="E131" s="25">
        <v>214</v>
      </c>
      <c r="H131" s="34"/>
    </row>
    <row r="132" spans="1:8" x14ac:dyDescent="0.2">
      <c r="A132" s="26" t="s">
        <v>120</v>
      </c>
      <c r="B132" s="25">
        <v>418</v>
      </c>
      <c r="C132" s="25">
        <f t="shared" si="4"/>
        <v>1029</v>
      </c>
      <c r="D132" s="25">
        <v>499</v>
      </c>
      <c r="E132" s="25">
        <v>530</v>
      </c>
      <c r="H132" s="34"/>
    </row>
    <row r="133" spans="1:8" x14ac:dyDescent="0.2">
      <c r="A133" s="26" t="s">
        <v>121</v>
      </c>
      <c r="B133" s="25">
        <v>256</v>
      </c>
      <c r="C133" s="25">
        <f t="shared" si="4"/>
        <v>569</v>
      </c>
      <c r="D133" s="25">
        <v>290</v>
      </c>
      <c r="E133" s="25">
        <v>279</v>
      </c>
      <c r="H133" s="34"/>
    </row>
    <row r="134" spans="1:8" x14ac:dyDescent="0.2">
      <c r="A134" s="26" t="s">
        <v>132</v>
      </c>
      <c r="B134" s="25">
        <v>310</v>
      </c>
      <c r="C134" s="25">
        <f t="shared" si="4"/>
        <v>791</v>
      </c>
      <c r="D134" s="25">
        <v>379</v>
      </c>
      <c r="E134" s="25">
        <v>412</v>
      </c>
      <c r="H134" s="34"/>
    </row>
    <row r="135" spans="1:8" x14ac:dyDescent="0.2">
      <c r="A135" s="26" t="s">
        <v>122</v>
      </c>
      <c r="B135" s="25">
        <v>230</v>
      </c>
      <c r="C135" s="25">
        <f t="shared" si="4"/>
        <v>539</v>
      </c>
      <c r="D135" s="25">
        <v>249</v>
      </c>
      <c r="E135" s="25">
        <v>290</v>
      </c>
      <c r="H135" s="34"/>
    </row>
    <row r="136" spans="1:8" x14ac:dyDescent="0.2">
      <c r="A136" s="26" t="s">
        <v>123</v>
      </c>
      <c r="B136" s="25">
        <v>323</v>
      </c>
      <c r="C136" s="25">
        <f t="shared" si="4"/>
        <v>870</v>
      </c>
      <c r="D136" s="25">
        <v>417</v>
      </c>
      <c r="E136" s="25">
        <v>453</v>
      </c>
      <c r="H136" s="34"/>
    </row>
    <row r="137" spans="1:8" x14ac:dyDescent="0.2">
      <c r="A137" s="26" t="s">
        <v>124</v>
      </c>
      <c r="B137" s="25">
        <v>130</v>
      </c>
      <c r="C137" s="25">
        <f t="shared" si="4"/>
        <v>339</v>
      </c>
      <c r="D137" s="25">
        <v>157</v>
      </c>
      <c r="E137" s="25">
        <v>182</v>
      </c>
      <c r="H137" s="34"/>
    </row>
    <row r="138" spans="1:8" x14ac:dyDescent="0.2">
      <c r="A138" s="26" t="s">
        <v>125</v>
      </c>
      <c r="B138" s="25">
        <v>201</v>
      </c>
      <c r="C138" s="25">
        <f t="shared" si="4"/>
        <v>531</v>
      </c>
      <c r="D138" s="25">
        <v>270</v>
      </c>
      <c r="E138" s="25">
        <v>261</v>
      </c>
      <c r="H138" s="34"/>
    </row>
    <row r="139" spans="1:8" x14ac:dyDescent="0.2">
      <c r="A139" s="26" t="s">
        <v>126</v>
      </c>
      <c r="B139" s="25">
        <v>301</v>
      </c>
      <c r="C139" s="25">
        <f t="shared" si="4"/>
        <v>735</v>
      </c>
      <c r="D139" s="25">
        <v>350</v>
      </c>
      <c r="E139" s="25">
        <v>385</v>
      </c>
      <c r="H139" s="34"/>
    </row>
    <row r="140" spans="1:8" x14ac:dyDescent="0.2">
      <c r="A140" s="26" t="s">
        <v>127</v>
      </c>
      <c r="B140" s="25">
        <v>363</v>
      </c>
      <c r="C140" s="25">
        <f t="shared" si="4"/>
        <v>897</v>
      </c>
      <c r="D140" s="25">
        <v>459</v>
      </c>
      <c r="E140" s="25">
        <v>438</v>
      </c>
      <c r="H140" s="34"/>
    </row>
    <row r="141" spans="1:8" x14ac:dyDescent="0.2">
      <c r="A141" s="26" t="s">
        <v>128</v>
      </c>
      <c r="B141" s="25">
        <v>270</v>
      </c>
      <c r="C141" s="25">
        <f t="shared" si="4"/>
        <v>472</v>
      </c>
      <c r="D141" s="25">
        <v>247</v>
      </c>
      <c r="E141" s="25">
        <v>225</v>
      </c>
      <c r="H141" s="34"/>
    </row>
    <row r="142" spans="1:8" x14ac:dyDescent="0.2">
      <c r="A142" s="26" t="s">
        <v>129</v>
      </c>
      <c r="B142" s="25">
        <v>75</v>
      </c>
      <c r="C142" s="37">
        <f t="shared" si="4"/>
        <v>156</v>
      </c>
      <c r="D142" s="25">
        <v>78</v>
      </c>
      <c r="E142" s="25">
        <v>78</v>
      </c>
      <c r="H142" s="34"/>
    </row>
    <row r="143" spans="1:8" ht="13.8" thickBot="1" x14ac:dyDescent="0.25">
      <c r="A143" s="27" t="s">
        <v>130</v>
      </c>
      <c r="B143" s="28">
        <v>41</v>
      </c>
      <c r="C143" s="28">
        <f t="shared" si="4"/>
        <v>44</v>
      </c>
      <c r="D143" s="28">
        <v>21</v>
      </c>
      <c r="E143" s="28">
        <v>23</v>
      </c>
      <c r="H143" s="34"/>
    </row>
    <row r="144" spans="1:8" x14ac:dyDescent="0.2">
      <c r="A144" s="8"/>
      <c r="B144" s="37"/>
      <c r="C144" s="37"/>
      <c r="D144" s="37"/>
      <c r="E144" s="37"/>
    </row>
    <row r="145" spans="1:5" x14ac:dyDescent="0.2">
      <c r="A145" s="8" t="s">
        <v>164</v>
      </c>
      <c r="B145" s="29"/>
      <c r="C145" s="29"/>
      <c r="D145" s="29"/>
      <c r="E145" s="29"/>
    </row>
    <row r="146" spans="1:5" x14ac:dyDescent="0.2">
      <c r="B146" s="34"/>
      <c r="C146" s="34"/>
      <c r="D146" s="34"/>
      <c r="E146" s="34"/>
    </row>
    <row r="147" spans="1:5" x14ac:dyDescent="0.2">
      <c r="A147" s="33" t="s">
        <v>181</v>
      </c>
      <c r="B147" s="34"/>
      <c r="D147" s="34"/>
      <c r="E147" s="34"/>
    </row>
    <row r="148" spans="1:5" x14ac:dyDescent="0.2">
      <c r="A148" s="33" t="s">
        <v>179</v>
      </c>
      <c r="B148" s="34"/>
      <c r="D148" s="34"/>
      <c r="E148" s="34"/>
    </row>
    <row r="149" spans="1:5" x14ac:dyDescent="0.2">
      <c r="A149" s="36" t="s">
        <v>178</v>
      </c>
      <c r="B149" s="34"/>
      <c r="D149" s="34"/>
      <c r="E149" s="34"/>
    </row>
    <row r="150" spans="1:5" x14ac:dyDescent="0.2">
      <c r="A150" s="33" t="s">
        <v>176</v>
      </c>
    </row>
    <row r="151" spans="1:5" x14ac:dyDescent="0.2">
      <c r="A151" s="36" t="s">
        <v>177</v>
      </c>
      <c r="B151" s="34"/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scale="12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6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199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271</v>
      </c>
      <c r="C3" s="25">
        <f>SUM(D3:E3)</f>
        <v>638</v>
      </c>
      <c r="D3" s="25">
        <v>317</v>
      </c>
      <c r="E3" s="25">
        <v>321</v>
      </c>
    </row>
    <row r="4" spans="1:5" x14ac:dyDescent="0.2">
      <c r="A4" s="26" t="s">
        <v>2</v>
      </c>
      <c r="B4" s="25">
        <v>12</v>
      </c>
      <c r="C4" s="25">
        <f t="shared" ref="C4:C63" si="0">SUM(D4:E4)</f>
        <v>27</v>
      </c>
      <c r="D4" s="25">
        <v>14</v>
      </c>
      <c r="E4" s="25">
        <v>13</v>
      </c>
    </row>
    <row r="5" spans="1:5" x14ac:dyDescent="0.2">
      <c r="A5" s="26" t="s">
        <v>4</v>
      </c>
      <c r="B5" s="25">
        <v>247</v>
      </c>
      <c r="C5" s="25">
        <f t="shared" si="0"/>
        <v>592</v>
      </c>
      <c r="D5" s="25">
        <v>274</v>
      </c>
      <c r="E5" s="25">
        <v>318</v>
      </c>
    </row>
    <row r="6" spans="1:5" x14ac:dyDescent="0.2">
      <c r="A6" s="26" t="s">
        <v>3</v>
      </c>
      <c r="B6" s="25">
        <v>245</v>
      </c>
      <c r="C6" s="25">
        <f t="shared" si="0"/>
        <v>586</v>
      </c>
      <c r="D6" s="25">
        <v>284</v>
      </c>
      <c r="E6" s="25">
        <v>302</v>
      </c>
    </row>
    <row r="7" spans="1:5" x14ac:dyDescent="0.2">
      <c r="A7" s="26" t="s">
        <v>5</v>
      </c>
      <c r="B7" s="25">
        <v>155</v>
      </c>
      <c r="C7" s="25">
        <f t="shared" si="0"/>
        <v>404</v>
      </c>
      <c r="D7" s="25">
        <v>197</v>
      </c>
      <c r="E7" s="25">
        <v>207</v>
      </c>
    </row>
    <row r="8" spans="1:5" x14ac:dyDescent="0.2">
      <c r="A8" s="26" t="s">
        <v>6</v>
      </c>
      <c r="B8" s="25">
        <v>348</v>
      </c>
      <c r="C8" s="25">
        <f t="shared" si="0"/>
        <v>824</v>
      </c>
      <c r="D8" s="25">
        <v>373</v>
      </c>
      <c r="E8" s="25">
        <v>451</v>
      </c>
    </row>
    <row r="9" spans="1:5" x14ac:dyDescent="0.2">
      <c r="A9" s="26" t="s">
        <v>7</v>
      </c>
      <c r="B9" s="25">
        <v>224</v>
      </c>
      <c r="C9" s="25">
        <f t="shared" si="0"/>
        <v>505</v>
      </c>
      <c r="D9" s="25">
        <v>233</v>
      </c>
      <c r="E9" s="25">
        <v>272</v>
      </c>
    </row>
    <row r="10" spans="1:5" x14ac:dyDescent="0.2">
      <c r="A10" s="26" t="s">
        <v>8</v>
      </c>
      <c r="B10" s="25">
        <v>183</v>
      </c>
      <c r="C10" s="25">
        <f t="shared" si="0"/>
        <v>521</v>
      </c>
      <c r="D10" s="25">
        <v>247</v>
      </c>
      <c r="E10" s="25">
        <v>274</v>
      </c>
    </row>
    <row r="11" spans="1:5" x14ac:dyDescent="0.2">
      <c r="A11" s="26" t="s">
        <v>9</v>
      </c>
      <c r="B11" s="25">
        <v>388</v>
      </c>
      <c r="C11" s="25">
        <f t="shared" si="0"/>
        <v>1049</v>
      </c>
      <c r="D11" s="25">
        <v>501</v>
      </c>
      <c r="E11" s="25">
        <v>548</v>
      </c>
    </row>
    <row r="12" spans="1:5" x14ac:dyDescent="0.2">
      <c r="A12" s="26" t="s">
        <v>10</v>
      </c>
      <c r="B12" s="25">
        <v>348</v>
      </c>
      <c r="C12" s="25">
        <f t="shared" si="0"/>
        <v>897</v>
      </c>
      <c r="D12" s="25">
        <f>437-4</f>
        <v>433</v>
      </c>
      <c r="E12" s="25">
        <v>464</v>
      </c>
    </row>
    <row r="13" spans="1:5" x14ac:dyDescent="0.2">
      <c r="A13" s="26" t="s">
        <v>11</v>
      </c>
      <c r="B13" s="25">
        <v>405</v>
      </c>
      <c r="C13" s="25">
        <f t="shared" si="0"/>
        <v>1006</v>
      </c>
      <c r="D13" s="25">
        <f>491-5</f>
        <v>486</v>
      </c>
      <c r="E13" s="25">
        <v>520</v>
      </c>
    </row>
    <row r="14" spans="1:5" x14ac:dyDescent="0.2">
      <c r="A14" s="26" t="s">
        <v>12</v>
      </c>
      <c r="B14" s="25">
        <v>391</v>
      </c>
      <c r="C14" s="25">
        <f t="shared" si="0"/>
        <v>1113</v>
      </c>
      <c r="D14" s="25">
        <f>532-4</f>
        <v>528</v>
      </c>
      <c r="E14" s="25">
        <v>585</v>
      </c>
    </row>
    <row r="15" spans="1:5" x14ac:dyDescent="0.2">
      <c r="A15" s="26" t="s">
        <v>13</v>
      </c>
      <c r="B15" s="25">
        <v>123</v>
      </c>
      <c r="C15" s="25">
        <f t="shared" si="0"/>
        <v>348</v>
      </c>
      <c r="D15" s="25">
        <v>172</v>
      </c>
      <c r="E15" s="25">
        <v>176</v>
      </c>
    </row>
    <row r="16" spans="1:5" x14ac:dyDescent="0.2">
      <c r="A16" s="26" t="s">
        <v>14</v>
      </c>
      <c r="B16" s="25">
        <v>149</v>
      </c>
      <c r="C16" s="25">
        <f t="shared" si="0"/>
        <v>409</v>
      </c>
      <c r="D16" s="25">
        <v>195</v>
      </c>
      <c r="E16" s="25">
        <v>214</v>
      </c>
    </row>
    <row r="17" spans="1:5" x14ac:dyDescent="0.2">
      <c r="A17" s="26" t="s">
        <v>15</v>
      </c>
      <c r="B17" s="25">
        <v>173</v>
      </c>
      <c r="C17" s="25">
        <f t="shared" si="0"/>
        <v>422</v>
      </c>
      <c r="D17" s="25">
        <v>203</v>
      </c>
      <c r="E17" s="25">
        <v>219</v>
      </c>
    </row>
    <row r="18" spans="1:5" x14ac:dyDescent="0.2">
      <c r="A18" s="26" t="s">
        <v>16</v>
      </c>
      <c r="B18" s="25">
        <v>60</v>
      </c>
      <c r="C18" s="25">
        <f t="shared" si="0"/>
        <v>197</v>
      </c>
      <c r="D18" s="25">
        <v>96</v>
      </c>
      <c r="E18" s="25">
        <v>101</v>
      </c>
    </row>
    <row r="19" spans="1:5" x14ac:dyDescent="0.2">
      <c r="A19" s="26" t="s">
        <v>17</v>
      </c>
      <c r="B19" s="25">
        <v>235</v>
      </c>
      <c r="C19" s="25">
        <f t="shared" si="0"/>
        <v>657</v>
      </c>
      <c r="D19" s="25">
        <v>331</v>
      </c>
      <c r="E19" s="25">
        <v>326</v>
      </c>
    </row>
    <row r="20" spans="1:5" x14ac:dyDescent="0.2">
      <c r="A20" s="26" t="s">
        <v>18</v>
      </c>
      <c r="B20" s="25">
        <v>259</v>
      </c>
      <c r="C20" s="25">
        <f t="shared" si="0"/>
        <v>671</v>
      </c>
      <c r="D20" s="25">
        <v>316</v>
      </c>
      <c r="E20" s="25">
        <v>355</v>
      </c>
    </row>
    <row r="21" spans="1:5" x14ac:dyDescent="0.2">
      <c r="A21" s="26" t="s">
        <v>19</v>
      </c>
      <c r="B21" s="25">
        <v>477</v>
      </c>
      <c r="C21" s="25">
        <f t="shared" si="0"/>
        <v>1361</v>
      </c>
      <c r="D21" s="25">
        <v>652</v>
      </c>
      <c r="E21" s="25">
        <v>709</v>
      </c>
    </row>
    <row r="22" spans="1:5" x14ac:dyDescent="0.2">
      <c r="A22" s="26" t="s">
        <v>20</v>
      </c>
      <c r="B22" s="25">
        <v>331</v>
      </c>
      <c r="C22" s="25">
        <f t="shared" si="0"/>
        <v>1022</v>
      </c>
      <c r="D22" s="25">
        <v>481</v>
      </c>
      <c r="E22" s="25">
        <v>541</v>
      </c>
    </row>
    <row r="23" spans="1:5" x14ac:dyDescent="0.2">
      <c r="A23" s="26" t="s">
        <v>21</v>
      </c>
      <c r="B23" s="25">
        <v>708</v>
      </c>
      <c r="C23" s="25">
        <f t="shared" si="0"/>
        <v>2045</v>
      </c>
      <c r="D23" s="25">
        <v>949</v>
      </c>
      <c r="E23" s="25">
        <v>1096</v>
      </c>
    </row>
    <row r="24" spans="1:5" x14ac:dyDescent="0.2">
      <c r="A24" s="26" t="s">
        <v>22</v>
      </c>
      <c r="B24" s="25">
        <v>404</v>
      </c>
      <c r="C24" s="25">
        <f t="shared" si="0"/>
        <v>1180</v>
      </c>
      <c r="D24" s="25">
        <v>569</v>
      </c>
      <c r="E24" s="25">
        <v>611</v>
      </c>
    </row>
    <row r="25" spans="1:5" x14ac:dyDescent="0.2">
      <c r="A25" s="26" t="s">
        <v>183</v>
      </c>
      <c r="B25" s="25">
        <v>79</v>
      </c>
      <c r="C25" s="25">
        <f t="shared" si="0"/>
        <v>269</v>
      </c>
      <c r="D25" s="25">
        <v>137</v>
      </c>
      <c r="E25" s="25">
        <v>132</v>
      </c>
    </row>
    <row r="26" spans="1:5" x14ac:dyDescent="0.2">
      <c r="A26" s="26" t="s">
        <v>142</v>
      </c>
      <c r="B26" s="25">
        <v>381</v>
      </c>
      <c r="C26" s="25">
        <f t="shared" si="0"/>
        <v>851</v>
      </c>
      <c r="D26" s="25">
        <v>380</v>
      </c>
      <c r="E26" s="25">
        <v>471</v>
      </c>
    </row>
    <row r="27" spans="1:5" x14ac:dyDescent="0.2">
      <c r="A27" s="26" t="s">
        <v>143</v>
      </c>
      <c r="B27" s="25">
        <v>265</v>
      </c>
      <c r="C27" s="25">
        <f t="shared" si="0"/>
        <v>594</v>
      </c>
      <c r="D27" s="25">
        <v>283</v>
      </c>
      <c r="E27" s="25">
        <v>311</v>
      </c>
    </row>
    <row r="28" spans="1:5" x14ac:dyDescent="0.2">
      <c r="A28" s="26" t="s">
        <v>144</v>
      </c>
      <c r="B28" s="25">
        <v>330</v>
      </c>
      <c r="C28" s="25">
        <f t="shared" si="0"/>
        <v>748</v>
      </c>
      <c r="D28" s="25">
        <v>343</v>
      </c>
      <c r="E28" s="25">
        <v>405</v>
      </c>
    </row>
    <row r="29" spans="1:5" x14ac:dyDescent="0.2">
      <c r="A29" s="26" t="s">
        <v>145</v>
      </c>
      <c r="B29" s="25">
        <v>232</v>
      </c>
      <c r="C29" s="25">
        <f t="shared" si="0"/>
        <v>524</v>
      </c>
      <c r="D29" s="25">
        <v>249</v>
      </c>
      <c r="E29" s="25">
        <v>275</v>
      </c>
    </row>
    <row r="30" spans="1:5" x14ac:dyDescent="0.2">
      <c r="A30" s="26" t="s">
        <v>146</v>
      </c>
      <c r="B30" s="25">
        <v>270</v>
      </c>
      <c r="C30" s="25">
        <f t="shared" si="0"/>
        <v>626</v>
      </c>
      <c r="D30" s="25">
        <v>266</v>
      </c>
      <c r="E30" s="25">
        <v>360</v>
      </c>
    </row>
    <row r="31" spans="1:5" x14ac:dyDescent="0.2">
      <c r="A31" s="26" t="s">
        <v>147</v>
      </c>
      <c r="B31" s="25">
        <v>238</v>
      </c>
      <c r="C31" s="25">
        <f t="shared" si="0"/>
        <v>581</v>
      </c>
      <c r="D31" s="25">
        <v>251</v>
      </c>
      <c r="E31" s="25">
        <v>330</v>
      </c>
    </row>
    <row r="32" spans="1:5" x14ac:dyDescent="0.2">
      <c r="A32" s="26" t="s">
        <v>148</v>
      </c>
      <c r="B32" s="25">
        <v>315</v>
      </c>
      <c r="C32" s="25">
        <f t="shared" si="0"/>
        <v>734</v>
      </c>
      <c r="D32" s="25">
        <v>343</v>
      </c>
      <c r="E32" s="25">
        <v>391</v>
      </c>
    </row>
    <row r="33" spans="1:5" x14ac:dyDescent="0.2">
      <c r="A33" s="26" t="s">
        <v>30</v>
      </c>
      <c r="B33" s="25">
        <v>327</v>
      </c>
      <c r="C33" s="25">
        <f t="shared" si="0"/>
        <v>810</v>
      </c>
      <c r="D33" s="25">
        <f>386-7</f>
        <v>379</v>
      </c>
      <c r="E33" s="25">
        <v>431</v>
      </c>
    </row>
    <row r="34" spans="1:5" x14ac:dyDescent="0.2">
      <c r="A34" s="26" t="s">
        <v>149</v>
      </c>
      <c r="B34" s="25">
        <v>166</v>
      </c>
      <c r="C34" s="25">
        <f t="shared" si="0"/>
        <v>422</v>
      </c>
      <c r="D34" s="25">
        <v>207</v>
      </c>
      <c r="E34" s="25">
        <v>215</v>
      </c>
    </row>
    <row r="35" spans="1:5" x14ac:dyDescent="0.2">
      <c r="A35" s="26" t="s">
        <v>150</v>
      </c>
      <c r="B35" s="25">
        <v>306</v>
      </c>
      <c r="C35" s="25">
        <f t="shared" si="0"/>
        <v>762</v>
      </c>
      <c r="D35" s="25">
        <v>368</v>
      </c>
      <c r="E35" s="25">
        <f>407-13</f>
        <v>394</v>
      </c>
    </row>
    <row r="36" spans="1:5" x14ac:dyDescent="0.2">
      <c r="A36" s="26" t="s">
        <v>151</v>
      </c>
      <c r="B36" s="25">
        <v>158</v>
      </c>
      <c r="C36" s="25">
        <f t="shared" si="0"/>
        <v>392</v>
      </c>
      <c r="D36" s="25">
        <f>174-3</f>
        <v>171</v>
      </c>
      <c r="E36" s="25">
        <v>221</v>
      </c>
    </row>
    <row r="37" spans="1:5" x14ac:dyDescent="0.2">
      <c r="A37" s="26" t="s">
        <v>152</v>
      </c>
      <c r="B37" s="25">
        <v>168</v>
      </c>
      <c r="C37" s="25">
        <f t="shared" si="0"/>
        <v>388</v>
      </c>
      <c r="D37" s="25">
        <v>192</v>
      </c>
      <c r="E37" s="25">
        <v>196</v>
      </c>
    </row>
    <row r="38" spans="1:5" x14ac:dyDescent="0.2">
      <c r="A38" s="26" t="s">
        <v>153</v>
      </c>
      <c r="B38" s="25">
        <v>180</v>
      </c>
      <c r="C38" s="25">
        <f t="shared" si="0"/>
        <v>414</v>
      </c>
      <c r="D38" s="25">
        <v>188</v>
      </c>
      <c r="E38" s="25">
        <v>226</v>
      </c>
    </row>
    <row r="39" spans="1:5" x14ac:dyDescent="0.2">
      <c r="A39" s="26" t="s">
        <v>154</v>
      </c>
      <c r="B39" s="25">
        <v>174</v>
      </c>
      <c r="C39" s="25">
        <f t="shared" si="0"/>
        <v>440</v>
      </c>
      <c r="D39" s="25">
        <v>207</v>
      </c>
      <c r="E39" s="25">
        <v>233</v>
      </c>
    </row>
    <row r="40" spans="1:5" x14ac:dyDescent="0.2">
      <c r="A40" s="26" t="s">
        <v>155</v>
      </c>
      <c r="B40" s="25">
        <v>183</v>
      </c>
      <c r="C40" s="25">
        <f t="shared" si="0"/>
        <v>483</v>
      </c>
      <c r="D40" s="25">
        <v>227</v>
      </c>
      <c r="E40" s="25">
        <v>256</v>
      </c>
    </row>
    <row r="41" spans="1:5" x14ac:dyDescent="0.2">
      <c r="A41" s="26" t="s">
        <v>156</v>
      </c>
      <c r="B41" s="25">
        <v>277</v>
      </c>
      <c r="C41" s="25">
        <f t="shared" si="0"/>
        <v>673</v>
      </c>
      <c r="D41" s="25">
        <v>318</v>
      </c>
      <c r="E41" s="25">
        <v>355</v>
      </c>
    </row>
    <row r="42" spans="1:5" x14ac:dyDescent="0.2">
      <c r="A42" s="26" t="s">
        <v>157</v>
      </c>
      <c r="B42" s="25">
        <v>345</v>
      </c>
      <c r="C42" s="25">
        <f t="shared" si="0"/>
        <v>1027</v>
      </c>
      <c r="D42" s="25">
        <v>511</v>
      </c>
      <c r="E42" s="25">
        <v>516</v>
      </c>
    </row>
    <row r="43" spans="1:5" x14ac:dyDescent="0.2">
      <c r="A43" s="26" t="s">
        <v>158</v>
      </c>
      <c r="B43" s="25">
        <v>224</v>
      </c>
      <c r="C43" s="25">
        <f t="shared" si="0"/>
        <v>700</v>
      </c>
      <c r="D43" s="25">
        <v>351</v>
      </c>
      <c r="E43" s="25">
        <v>349</v>
      </c>
    </row>
    <row r="44" spans="1:5" x14ac:dyDescent="0.2">
      <c r="A44" s="26" t="s">
        <v>159</v>
      </c>
      <c r="B44" s="25">
        <v>183</v>
      </c>
      <c r="C44" s="25">
        <f t="shared" si="0"/>
        <v>647</v>
      </c>
      <c r="D44" s="25">
        <v>321</v>
      </c>
      <c r="E44" s="25">
        <v>326</v>
      </c>
    </row>
    <row r="45" spans="1:5" x14ac:dyDescent="0.2">
      <c r="A45" s="26" t="s">
        <v>160</v>
      </c>
      <c r="B45" s="25">
        <v>300</v>
      </c>
      <c r="C45" s="25">
        <f t="shared" si="0"/>
        <v>1045</v>
      </c>
      <c r="D45" s="25">
        <v>500</v>
      </c>
      <c r="E45" s="25">
        <v>545</v>
      </c>
    </row>
    <row r="46" spans="1:5" x14ac:dyDescent="0.2">
      <c r="A46" s="26" t="s">
        <v>43</v>
      </c>
      <c r="B46" s="25"/>
      <c r="C46" s="25"/>
      <c r="D46" s="25"/>
      <c r="E46" s="25"/>
    </row>
    <row r="47" spans="1:5" x14ac:dyDescent="0.2">
      <c r="A47" s="26" t="s">
        <v>44</v>
      </c>
      <c r="B47" s="25">
        <v>306</v>
      </c>
      <c r="C47" s="25">
        <f t="shared" si="0"/>
        <v>869</v>
      </c>
      <c r="D47" s="25">
        <v>457</v>
      </c>
      <c r="E47" s="25">
        <v>412</v>
      </c>
    </row>
    <row r="48" spans="1:5" x14ac:dyDescent="0.2">
      <c r="A48" s="26" t="s">
        <v>45</v>
      </c>
      <c r="B48" s="25">
        <v>803</v>
      </c>
      <c r="C48" s="25">
        <f t="shared" si="0"/>
        <v>2078</v>
      </c>
      <c r="D48" s="25">
        <f>989-11</f>
        <v>978</v>
      </c>
      <c r="E48" s="25">
        <v>1100</v>
      </c>
    </row>
    <row r="49" spans="1:6" x14ac:dyDescent="0.2">
      <c r="A49" s="26" t="s">
        <v>46</v>
      </c>
      <c r="B49" s="25">
        <v>362</v>
      </c>
      <c r="C49" s="25">
        <f t="shared" si="0"/>
        <v>835</v>
      </c>
      <c r="D49" s="25">
        <f>381-1</f>
        <v>380</v>
      </c>
      <c r="E49" s="25">
        <v>455</v>
      </c>
    </row>
    <row r="50" spans="1:6" x14ac:dyDescent="0.2">
      <c r="A50" s="26" t="s">
        <v>137</v>
      </c>
      <c r="B50" s="25">
        <v>411</v>
      </c>
      <c r="C50" s="25">
        <f t="shared" si="0"/>
        <v>1003</v>
      </c>
      <c r="D50" s="25">
        <f>481-2</f>
        <v>479</v>
      </c>
      <c r="E50" s="25">
        <v>524</v>
      </c>
    </row>
    <row r="51" spans="1:6" x14ac:dyDescent="0.2">
      <c r="A51" s="26" t="s">
        <v>182</v>
      </c>
      <c r="B51" s="25">
        <v>285</v>
      </c>
      <c r="C51" s="25">
        <f t="shared" si="0"/>
        <v>851</v>
      </c>
      <c r="D51" s="25">
        <v>417</v>
      </c>
      <c r="E51" s="25">
        <f>436-2</f>
        <v>434</v>
      </c>
    </row>
    <row r="52" spans="1:6" x14ac:dyDescent="0.2">
      <c r="A52" s="26" t="s">
        <v>168</v>
      </c>
      <c r="B52" s="25">
        <v>101</v>
      </c>
      <c r="C52" s="25">
        <f t="shared" si="0"/>
        <v>252</v>
      </c>
      <c r="D52" s="25">
        <v>124</v>
      </c>
      <c r="E52" s="25">
        <f>131-3</f>
        <v>128</v>
      </c>
      <c r="F52" s="37"/>
    </row>
    <row r="53" spans="1:6" x14ac:dyDescent="0.2">
      <c r="A53" s="26" t="s">
        <v>169</v>
      </c>
      <c r="B53" s="25">
        <v>35</v>
      </c>
      <c r="C53" s="25">
        <f t="shared" si="0"/>
        <v>108</v>
      </c>
      <c r="D53" s="25">
        <v>52</v>
      </c>
      <c r="E53" s="25">
        <v>56</v>
      </c>
    </row>
    <row r="54" spans="1:6" x14ac:dyDescent="0.2">
      <c r="A54" s="26" t="s">
        <v>47</v>
      </c>
      <c r="B54" s="25">
        <v>651</v>
      </c>
      <c r="C54" s="25">
        <f t="shared" si="0"/>
        <v>1385</v>
      </c>
      <c r="D54" s="25">
        <f>690-2</f>
        <v>688</v>
      </c>
      <c r="E54" s="25">
        <f>698-1</f>
        <v>697</v>
      </c>
    </row>
    <row r="55" spans="1:6" x14ac:dyDescent="0.2">
      <c r="A55" s="26" t="s">
        <v>48</v>
      </c>
      <c r="B55" s="25">
        <v>686</v>
      </c>
      <c r="C55" s="25">
        <f t="shared" si="0"/>
        <v>1591</v>
      </c>
      <c r="D55" s="25">
        <f>781-3</f>
        <v>778</v>
      </c>
      <c r="E55" s="25">
        <f>818-5</f>
        <v>813</v>
      </c>
    </row>
    <row r="56" spans="1:6" x14ac:dyDescent="0.2">
      <c r="A56" s="26" t="s">
        <v>49</v>
      </c>
      <c r="B56" s="25">
        <v>918</v>
      </c>
      <c r="C56" s="25">
        <f t="shared" si="0"/>
        <v>1767</v>
      </c>
      <c r="D56" s="25">
        <v>845</v>
      </c>
      <c r="E56" s="25">
        <v>922</v>
      </c>
    </row>
    <row r="57" spans="1:6" x14ac:dyDescent="0.2">
      <c r="A57" s="26" t="s">
        <v>50</v>
      </c>
      <c r="B57" s="25">
        <v>539</v>
      </c>
      <c r="C57" s="25">
        <f t="shared" si="0"/>
        <v>1181</v>
      </c>
      <c r="D57" s="25">
        <v>582</v>
      </c>
      <c r="E57" s="25">
        <f>604-5</f>
        <v>599</v>
      </c>
    </row>
    <row r="58" spans="1:6" x14ac:dyDescent="0.2">
      <c r="A58" s="26" t="s">
        <v>51</v>
      </c>
      <c r="B58" s="25">
        <v>255</v>
      </c>
      <c r="C58" s="25">
        <f t="shared" si="0"/>
        <v>564</v>
      </c>
      <c r="D58" s="25">
        <v>284</v>
      </c>
      <c r="E58" s="25">
        <v>280</v>
      </c>
    </row>
    <row r="59" spans="1:6" x14ac:dyDescent="0.2">
      <c r="A59" s="26" t="s">
        <v>52</v>
      </c>
      <c r="B59" s="25">
        <v>614</v>
      </c>
      <c r="C59" s="25">
        <f t="shared" si="0"/>
        <v>1599</v>
      </c>
      <c r="D59" s="25">
        <v>768</v>
      </c>
      <c r="E59" s="25">
        <f>839-8</f>
        <v>831</v>
      </c>
    </row>
    <row r="60" spans="1:6" x14ac:dyDescent="0.2">
      <c r="A60" s="26" t="s">
        <v>53</v>
      </c>
      <c r="B60" s="25">
        <v>242</v>
      </c>
      <c r="C60" s="25">
        <f t="shared" si="0"/>
        <v>642</v>
      </c>
      <c r="D60" s="25">
        <v>292</v>
      </c>
      <c r="E60" s="25">
        <v>350</v>
      </c>
    </row>
    <row r="61" spans="1:6" x14ac:dyDescent="0.2">
      <c r="A61" s="26" t="s">
        <v>131</v>
      </c>
      <c r="B61" s="25">
        <v>1235</v>
      </c>
      <c r="C61" s="25">
        <f t="shared" si="0"/>
        <v>2204</v>
      </c>
      <c r="D61" s="25">
        <f>996-35</f>
        <v>961</v>
      </c>
      <c r="E61" s="25">
        <f>1272-29</f>
        <v>1243</v>
      </c>
    </row>
    <row r="62" spans="1:6" x14ac:dyDescent="0.2">
      <c r="A62" s="26" t="s">
        <v>54</v>
      </c>
      <c r="B62" s="25">
        <v>588</v>
      </c>
      <c r="C62" s="25">
        <f t="shared" si="0"/>
        <v>1311</v>
      </c>
      <c r="D62" s="25">
        <f>644-6</f>
        <v>638</v>
      </c>
      <c r="E62" s="25">
        <v>673</v>
      </c>
    </row>
    <row r="63" spans="1:6" x14ac:dyDescent="0.2">
      <c r="A63" s="26" t="s">
        <v>55</v>
      </c>
      <c r="B63" s="25">
        <v>467</v>
      </c>
      <c r="C63" s="25">
        <f t="shared" si="0"/>
        <v>1064</v>
      </c>
      <c r="D63" s="25">
        <f>490-2</f>
        <v>488</v>
      </c>
      <c r="E63" s="25">
        <v>576</v>
      </c>
    </row>
    <row r="64" spans="1:6" x14ac:dyDescent="0.2">
      <c r="A64" s="26" t="s">
        <v>56</v>
      </c>
      <c r="B64" s="25">
        <v>675</v>
      </c>
      <c r="C64" s="25">
        <f t="shared" ref="C64:C127" si="1">SUM(D64:E64)</f>
        <v>1657</v>
      </c>
      <c r="D64" s="25">
        <v>790</v>
      </c>
      <c r="E64" s="25">
        <f>873-6</f>
        <v>867</v>
      </c>
    </row>
    <row r="65" spans="1:5" x14ac:dyDescent="0.2">
      <c r="A65" s="26" t="s">
        <v>57</v>
      </c>
      <c r="B65" s="25">
        <v>145</v>
      </c>
      <c r="C65" s="25">
        <f t="shared" si="1"/>
        <v>347</v>
      </c>
      <c r="D65" s="25">
        <v>161</v>
      </c>
      <c r="E65" s="25">
        <v>186</v>
      </c>
    </row>
    <row r="66" spans="1:5" x14ac:dyDescent="0.2">
      <c r="A66" s="26" t="s">
        <v>161</v>
      </c>
      <c r="B66" s="25"/>
      <c r="C66" s="25"/>
      <c r="D66" s="25"/>
      <c r="E66" s="25"/>
    </row>
    <row r="67" spans="1:5" x14ac:dyDescent="0.2">
      <c r="A67" s="26" t="s">
        <v>58</v>
      </c>
      <c r="B67" s="25">
        <v>1569</v>
      </c>
      <c r="C67" s="25">
        <f t="shared" si="1"/>
        <v>3753</v>
      </c>
      <c r="D67" s="25">
        <f>1833-41</f>
        <v>1792</v>
      </c>
      <c r="E67" s="25">
        <f>1990-29</f>
        <v>1961</v>
      </c>
    </row>
    <row r="68" spans="1:5" x14ac:dyDescent="0.2">
      <c r="A68" s="26" t="s">
        <v>59</v>
      </c>
      <c r="B68" s="25">
        <v>677</v>
      </c>
      <c r="C68" s="25">
        <f t="shared" si="1"/>
        <v>1401</v>
      </c>
      <c r="D68" s="25">
        <f>661-5</f>
        <v>656</v>
      </c>
      <c r="E68" s="25">
        <f>754-9</f>
        <v>745</v>
      </c>
    </row>
    <row r="69" spans="1:5" x14ac:dyDescent="0.2">
      <c r="A69" s="26" t="s">
        <v>60</v>
      </c>
      <c r="B69" s="25">
        <v>194</v>
      </c>
      <c r="C69" s="25">
        <f t="shared" si="1"/>
        <v>397</v>
      </c>
      <c r="D69" s="25">
        <f>179-3</f>
        <v>176</v>
      </c>
      <c r="E69" s="25">
        <f>226-5</f>
        <v>221</v>
      </c>
    </row>
    <row r="70" spans="1:5" x14ac:dyDescent="0.2">
      <c r="A70" s="26" t="s">
        <v>61</v>
      </c>
      <c r="B70" s="25">
        <v>457</v>
      </c>
      <c r="C70" s="25">
        <f t="shared" si="1"/>
        <v>910</v>
      </c>
      <c r="D70" s="25">
        <f>443-4</f>
        <v>439</v>
      </c>
      <c r="E70" s="25">
        <f>474-3</f>
        <v>471</v>
      </c>
    </row>
    <row r="71" spans="1:5" x14ac:dyDescent="0.2">
      <c r="A71" s="26" t="s">
        <v>62</v>
      </c>
      <c r="B71" s="25">
        <v>406</v>
      </c>
      <c r="C71" s="25">
        <f t="shared" si="1"/>
        <v>1143</v>
      </c>
      <c r="D71" s="25">
        <f>550-3</f>
        <v>547</v>
      </c>
      <c r="E71" s="25">
        <f>602-6</f>
        <v>596</v>
      </c>
    </row>
    <row r="72" spans="1:5" x14ac:dyDescent="0.2">
      <c r="A72" s="26" t="s">
        <v>63</v>
      </c>
      <c r="B72" s="25">
        <v>22</v>
      </c>
      <c r="C72" s="25">
        <f t="shared" si="1"/>
        <v>31</v>
      </c>
      <c r="D72" s="25">
        <v>17</v>
      </c>
      <c r="E72" s="25">
        <v>14</v>
      </c>
    </row>
    <row r="73" spans="1:5" x14ac:dyDescent="0.2">
      <c r="A73" s="26" t="s">
        <v>64</v>
      </c>
      <c r="B73" s="25">
        <v>462</v>
      </c>
      <c r="C73" s="25">
        <f t="shared" si="1"/>
        <v>1109</v>
      </c>
      <c r="D73" s="25">
        <f>550-8</f>
        <v>542</v>
      </c>
      <c r="E73" s="25">
        <f>575-8</f>
        <v>567</v>
      </c>
    </row>
    <row r="74" spans="1:5" x14ac:dyDescent="0.2">
      <c r="A74" s="26" t="s">
        <v>65</v>
      </c>
      <c r="B74" s="25">
        <v>211</v>
      </c>
      <c r="C74" s="25">
        <f t="shared" si="1"/>
        <v>434</v>
      </c>
      <c r="D74" s="25">
        <v>214</v>
      </c>
      <c r="E74" s="25">
        <v>220</v>
      </c>
    </row>
    <row r="75" spans="1:5" x14ac:dyDescent="0.2">
      <c r="A75" s="26" t="s">
        <v>66</v>
      </c>
      <c r="B75" s="25">
        <v>187</v>
      </c>
      <c r="C75" s="25">
        <f t="shared" si="1"/>
        <v>415</v>
      </c>
      <c r="D75" s="25">
        <v>187</v>
      </c>
      <c r="E75" s="25">
        <v>228</v>
      </c>
    </row>
    <row r="76" spans="1:5" x14ac:dyDescent="0.2">
      <c r="A76" s="26" t="s">
        <v>67</v>
      </c>
      <c r="B76" s="25">
        <v>143</v>
      </c>
      <c r="C76" s="25">
        <f t="shared" si="1"/>
        <v>318</v>
      </c>
      <c r="D76" s="25">
        <v>162</v>
      </c>
      <c r="E76" s="25">
        <v>156</v>
      </c>
    </row>
    <row r="77" spans="1:5" x14ac:dyDescent="0.2">
      <c r="A77" s="26" t="s">
        <v>68</v>
      </c>
      <c r="B77" s="25">
        <v>241</v>
      </c>
      <c r="C77" s="25">
        <f t="shared" si="1"/>
        <v>611</v>
      </c>
      <c r="D77" s="25">
        <v>286</v>
      </c>
      <c r="E77" s="25">
        <v>325</v>
      </c>
    </row>
    <row r="78" spans="1:5" x14ac:dyDescent="0.2">
      <c r="A78" s="26" t="s">
        <v>69</v>
      </c>
      <c r="B78" s="25">
        <v>221</v>
      </c>
      <c r="C78" s="25">
        <f t="shared" si="1"/>
        <v>601</v>
      </c>
      <c r="D78" s="25">
        <v>285</v>
      </c>
      <c r="E78" s="25">
        <v>316</v>
      </c>
    </row>
    <row r="79" spans="1:5" x14ac:dyDescent="0.2">
      <c r="A79" s="26" t="s">
        <v>70</v>
      </c>
      <c r="B79" s="25">
        <v>226</v>
      </c>
      <c r="C79" s="25">
        <f t="shared" si="1"/>
        <v>557</v>
      </c>
      <c r="D79" s="25">
        <v>285</v>
      </c>
      <c r="E79" s="25">
        <v>272</v>
      </c>
    </row>
    <row r="80" spans="1:5" x14ac:dyDescent="0.2">
      <c r="A80" s="26" t="s">
        <v>71</v>
      </c>
      <c r="B80" s="25">
        <v>138</v>
      </c>
      <c r="C80" s="25">
        <f t="shared" si="1"/>
        <v>362</v>
      </c>
      <c r="D80" s="25">
        <v>177</v>
      </c>
      <c r="E80" s="25">
        <v>185</v>
      </c>
    </row>
    <row r="81" spans="1:5" x14ac:dyDescent="0.2">
      <c r="A81" s="26" t="s">
        <v>72</v>
      </c>
      <c r="B81" s="25">
        <v>85</v>
      </c>
      <c r="C81" s="25">
        <f t="shared" si="1"/>
        <v>165</v>
      </c>
      <c r="D81" s="25">
        <v>82</v>
      </c>
      <c r="E81" s="25">
        <v>83</v>
      </c>
    </row>
    <row r="82" spans="1:5" x14ac:dyDescent="0.2">
      <c r="A82" s="26" t="s">
        <v>73</v>
      </c>
      <c r="B82" s="25">
        <v>153</v>
      </c>
      <c r="C82" s="25">
        <f t="shared" si="1"/>
        <v>345</v>
      </c>
      <c r="D82" s="25">
        <v>144</v>
      </c>
      <c r="E82" s="25">
        <v>201</v>
      </c>
    </row>
    <row r="83" spans="1:5" x14ac:dyDescent="0.2">
      <c r="A83" s="26" t="s">
        <v>74</v>
      </c>
      <c r="B83" s="25">
        <v>51</v>
      </c>
      <c r="C83" s="25">
        <f t="shared" si="1"/>
        <v>93</v>
      </c>
      <c r="D83" s="25">
        <v>56</v>
      </c>
      <c r="E83" s="25">
        <v>37</v>
      </c>
    </row>
    <row r="84" spans="1:5" x14ac:dyDescent="0.2">
      <c r="A84" s="26" t="s">
        <v>75</v>
      </c>
      <c r="B84" s="25">
        <v>278</v>
      </c>
      <c r="C84" s="25">
        <f t="shared" si="1"/>
        <v>692</v>
      </c>
      <c r="D84" s="25">
        <v>332</v>
      </c>
      <c r="E84" s="25">
        <v>360</v>
      </c>
    </row>
    <row r="85" spans="1:5" x14ac:dyDescent="0.2">
      <c r="A85" s="26" t="s">
        <v>76</v>
      </c>
      <c r="B85" s="25">
        <v>256</v>
      </c>
      <c r="C85" s="25">
        <f t="shared" si="1"/>
        <v>593</v>
      </c>
      <c r="D85" s="25">
        <f>282-4</f>
        <v>278</v>
      </c>
      <c r="E85" s="25">
        <v>315</v>
      </c>
    </row>
    <row r="86" spans="1:5" x14ac:dyDescent="0.2">
      <c r="A86" s="26" t="s">
        <v>77</v>
      </c>
      <c r="B86" s="25">
        <v>271</v>
      </c>
      <c r="C86" s="25">
        <f t="shared" si="1"/>
        <v>655</v>
      </c>
      <c r="D86" s="25">
        <v>321</v>
      </c>
      <c r="E86" s="25">
        <v>334</v>
      </c>
    </row>
    <row r="87" spans="1:5" x14ac:dyDescent="0.2">
      <c r="A87" s="26" t="s">
        <v>78</v>
      </c>
      <c r="B87" s="25">
        <v>537</v>
      </c>
      <c r="C87" s="25">
        <f t="shared" si="1"/>
        <v>1333</v>
      </c>
      <c r="D87" s="25">
        <v>661</v>
      </c>
      <c r="E87" s="25">
        <v>672</v>
      </c>
    </row>
    <row r="88" spans="1:5" x14ac:dyDescent="0.2">
      <c r="A88" s="26" t="s">
        <v>79</v>
      </c>
      <c r="B88" s="25">
        <v>506</v>
      </c>
      <c r="C88" s="25">
        <f t="shared" si="1"/>
        <v>1255</v>
      </c>
      <c r="D88" s="25">
        <v>607</v>
      </c>
      <c r="E88" s="25">
        <v>648</v>
      </c>
    </row>
    <row r="89" spans="1:5" x14ac:dyDescent="0.2">
      <c r="A89" s="26" t="s">
        <v>80</v>
      </c>
      <c r="B89" s="25">
        <v>363</v>
      </c>
      <c r="C89" s="25">
        <f t="shared" si="1"/>
        <v>1019</v>
      </c>
      <c r="D89" s="25">
        <v>512</v>
      </c>
      <c r="E89" s="25">
        <f>512-5</f>
        <v>507</v>
      </c>
    </row>
    <row r="90" spans="1:5" x14ac:dyDescent="0.2">
      <c r="A90" s="26" t="s">
        <v>81</v>
      </c>
      <c r="B90" s="30"/>
      <c r="C90" s="25"/>
      <c r="D90" s="30"/>
      <c r="E90" s="30"/>
    </row>
    <row r="91" spans="1:5" x14ac:dyDescent="0.2">
      <c r="A91" s="26" t="s">
        <v>82</v>
      </c>
      <c r="B91" s="25">
        <v>638</v>
      </c>
      <c r="C91" s="25">
        <f t="shared" si="1"/>
        <v>1452</v>
      </c>
      <c r="D91" s="25">
        <f>721-8</f>
        <v>713</v>
      </c>
      <c r="E91" s="25">
        <f>746-7</f>
        <v>739</v>
      </c>
    </row>
    <row r="92" spans="1:5" x14ac:dyDescent="0.2">
      <c r="A92" s="26" t="s">
        <v>83</v>
      </c>
      <c r="B92" s="25">
        <v>525</v>
      </c>
      <c r="C92" s="25">
        <f t="shared" si="1"/>
        <v>1259</v>
      </c>
      <c r="D92" s="25">
        <v>610</v>
      </c>
      <c r="E92" s="25">
        <v>649</v>
      </c>
    </row>
    <row r="93" spans="1:5" x14ac:dyDescent="0.2">
      <c r="A93" s="26" t="s">
        <v>84</v>
      </c>
      <c r="B93" s="25">
        <v>497</v>
      </c>
      <c r="C93" s="25">
        <f t="shared" si="1"/>
        <v>1183</v>
      </c>
      <c r="D93" s="25">
        <v>581</v>
      </c>
      <c r="E93" s="25">
        <v>602</v>
      </c>
    </row>
    <row r="94" spans="1:5" x14ac:dyDescent="0.2">
      <c r="A94" s="26" t="s">
        <v>139</v>
      </c>
      <c r="B94" s="25">
        <v>379</v>
      </c>
      <c r="C94" s="25">
        <f t="shared" si="1"/>
        <v>939</v>
      </c>
      <c r="D94" s="25">
        <v>459</v>
      </c>
      <c r="E94" s="25">
        <v>480</v>
      </c>
    </row>
    <row r="95" spans="1:5" x14ac:dyDescent="0.2">
      <c r="A95" s="26" t="s">
        <v>140</v>
      </c>
      <c r="B95" s="25">
        <v>281</v>
      </c>
      <c r="C95" s="25">
        <f t="shared" si="1"/>
        <v>721</v>
      </c>
      <c r="D95" s="25">
        <v>348</v>
      </c>
      <c r="E95" s="25">
        <v>373</v>
      </c>
    </row>
    <row r="96" spans="1:5" x14ac:dyDescent="0.2">
      <c r="A96" s="26" t="s">
        <v>85</v>
      </c>
      <c r="B96" s="25">
        <v>163</v>
      </c>
      <c r="C96" s="25">
        <f t="shared" si="1"/>
        <v>357</v>
      </c>
      <c r="D96" s="25">
        <v>166</v>
      </c>
      <c r="E96" s="25">
        <v>191</v>
      </c>
    </row>
    <row r="97" spans="1:6" x14ac:dyDescent="0.2">
      <c r="A97" s="26" t="s">
        <v>86</v>
      </c>
      <c r="B97" s="25">
        <v>321</v>
      </c>
      <c r="C97" s="25">
        <f t="shared" si="1"/>
        <v>561</v>
      </c>
      <c r="D97" s="25">
        <v>260</v>
      </c>
      <c r="E97" s="25">
        <v>301</v>
      </c>
    </row>
    <row r="98" spans="1:6" x14ac:dyDescent="0.2">
      <c r="A98" s="26" t="s">
        <v>87</v>
      </c>
      <c r="B98" s="25">
        <v>265</v>
      </c>
      <c r="C98" s="25">
        <f t="shared" si="1"/>
        <v>525</v>
      </c>
      <c r="D98" s="25">
        <v>235</v>
      </c>
      <c r="E98" s="25">
        <v>290</v>
      </c>
    </row>
    <row r="99" spans="1:6" x14ac:dyDescent="0.2">
      <c r="A99" s="26" t="s">
        <v>88</v>
      </c>
      <c r="B99" s="25">
        <v>310</v>
      </c>
      <c r="C99" s="25">
        <f t="shared" si="1"/>
        <v>726</v>
      </c>
      <c r="D99" s="25">
        <v>329</v>
      </c>
      <c r="E99" s="25">
        <f>402-5</f>
        <v>397</v>
      </c>
    </row>
    <row r="100" spans="1:6" x14ac:dyDescent="0.2">
      <c r="A100" s="26" t="s">
        <v>89</v>
      </c>
      <c r="B100" s="30"/>
      <c r="C100" s="25"/>
      <c r="D100" s="30"/>
      <c r="E100" s="30"/>
    </row>
    <row r="101" spans="1:6" x14ac:dyDescent="0.2">
      <c r="A101" s="26" t="s">
        <v>90</v>
      </c>
      <c r="B101" s="25">
        <v>322</v>
      </c>
      <c r="C101" s="25">
        <f t="shared" si="1"/>
        <v>615</v>
      </c>
      <c r="D101" s="25">
        <v>325</v>
      </c>
      <c r="E101" s="25">
        <v>290</v>
      </c>
    </row>
    <row r="102" spans="1:6" x14ac:dyDescent="0.2">
      <c r="A102" s="26" t="s">
        <v>91</v>
      </c>
      <c r="B102" s="25">
        <v>489</v>
      </c>
      <c r="C102" s="25">
        <f t="shared" si="1"/>
        <v>999</v>
      </c>
      <c r="D102" s="25">
        <v>485</v>
      </c>
      <c r="E102" s="25">
        <v>514</v>
      </c>
    </row>
    <row r="103" spans="1:6" x14ac:dyDescent="0.2">
      <c r="A103" s="26" t="s">
        <v>92</v>
      </c>
      <c r="B103" s="25">
        <v>446</v>
      </c>
      <c r="C103" s="25">
        <f t="shared" si="1"/>
        <v>971</v>
      </c>
      <c r="D103" s="25">
        <v>506</v>
      </c>
      <c r="E103" s="25">
        <f>468-3</f>
        <v>465</v>
      </c>
      <c r="F103" s="37"/>
    </row>
    <row r="104" spans="1:6" x14ac:dyDescent="0.2">
      <c r="A104" s="26" t="s">
        <v>93</v>
      </c>
      <c r="B104" s="25">
        <v>400</v>
      </c>
      <c r="C104" s="25">
        <f t="shared" si="1"/>
        <v>873</v>
      </c>
      <c r="D104" s="25">
        <v>415</v>
      </c>
      <c r="E104" s="25">
        <v>458</v>
      </c>
    </row>
    <row r="105" spans="1:6" x14ac:dyDescent="0.2">
      <c r="A105" s="26" t="s">
        <v>141</v>
      </c>
      <c r="B105" s="25">
        <v>181</v>
      </c>
      <c r="C105" s="25">
        <f t="shared" si="1"/>
        <v>423</v>
      </c>
      <c r="D105" s="25">
        <f>216-8</f>
        <v>208</v>
      </c>
      <c r="E105" s="25">
        <v>215</v>
      </c>
    </row>
    <row r="106" spans="1:6" x14ac:dyDescent="0.2">
      <c r="A106" s="26" t="s">
        <v>94</v>
      </c>
      <c r="B106" s="25">
        <v>285</v>
      </c>
      <c r="C106" s="25">
        <f t="shared" si="1"/>
        <v>551</v>
      </c>
      <c r="D106" s="25">
        <v>263</v>
      </c>
      <c r="E106" s="25">
        <v>288</v>
      </c>
    </row>
    <row r="107" spans="1:6" x14ac:dyDescent="0.2">
      <c r="A107" s="26" t="s">
        <v>95</v>
      </c>
      <c r="B107" s="25">
        <v>75</v>
      </c>
      <c r="C107" s="25">
        <f t="shared" si="1"/>
        <v>142</v>
      </c>
      <c r="D107" s="25">
        <v>69</v>
      </c>
      <c r="E107" s="25">
        <v>73</v>
      </c>
    </row>
    <row r="108" spans="1:6" x14ac:dyDescent="0.2">
      <c r="A108" s="26" t="s">
        <v>96</v>
      </c>
      <c r="B108" s="25">
        <v>163</v>
      </c>
      <c r="C108" s="25">
        <f t="shared" si="1"/>
        <v>300</v>
      </c>
      <c r="D108" s="25">
        <v>147</v>
      </c>
      <c r="E108" s="25">
        <v>153</v>
      </c>
    </row>
    <row r="109" spans="1:6" x14ac:dyDescent="0.2">
      <c r="A109" s="26" t="s">
        <v>97</v>
      </c>
      <c r="B109" s="25">
        <v>122</v>
      </c>
      <c r="C109" s="25">
        <f t="shared" si="1"/>
        <v>219</v>
      </c>
      <c r="D109" s="25">
        <v>90</v>
      </c>
      <c r="E109" s="25">
        <v>129</v>
      </c>
    </row>
    <row r="110" spans="1:6" x14ac:dyDescent="0.2">
      <c r="A110" s="26" t="s">
        <v>98</v>
      </c>
      <c r="B110" s="25">
        <v>212</v>
      </c>
      <c r="C110" s="25">
        <f t="shared" si="1"/>
        <v>343</v>
      </c>
      <c r="D110" s="25">
        <v>154</v>
      </c>
      <c r="E110" s="25">
        <v>189</v>
      </c>
    </row>
    <row r="111" spans="1:6" x14ac:dyDescent="0.2">
      <c r="A111" s="26" t="s">
        <v>99</v>
      </c>
      <c r="B111" s="25">
        <v>139</v>
      </c>
      <c r="C111" s="25">
        <f t="shared" si="1"/>
        <v>224</v>
      </c>
      <c r="D111" s="25">
        <v>116</v>
      </c>
      <c r="E111" s="25">
        <v>108</v>
      </c>
    </row>
    <row r="112" spans="1:6" x14ac:dyDescent="0.2">
      <c r="A112" s="26" t="s">
        <v>100</v>
      </c>
      <c r="B112" s="25">
        <v>374</v>
      </c>
      <c r="C112" s="25">
        <f t="shared" si="1"/>
        <v>696</v>
      </c>
      <c r="D112" s="25">
        <v>349</v>
      </c>
      <c r="E112" s="25">
        <f>352-5</f>
        <v>347</v>
      </c>
    </row>
    <row r="113" spans="1:5" x14ac:dyDescent="0.2">
      <c r="A113" s="26" t="s">
        <v>101</v>
      </c>
      <c r="B113" s="25">
        <v>240</v>
      </c>
      <c r="C113" s="25">
        <f t="shared" si="1"/>
        <v>424</v>
      </c>
      <c r="D113" s="25">
        <v>228</v>
      </c>
      <c r="E113" s="25">
        <v>196</v>
      </c>
    </row>
    <row r="114" spans="1:5" x14ac:dyDescent="0.2">
      <c r="A114" s="26" t="s">
        <v>102</v>
      </c>
      <c r="B114" s="25">
        <v>276</v>
      </c>
      <c r="C114" s="25">
        <f t="shared" si="1"/>
        <v>504</v>
      </c>
      <c r="D114" s="25">
        <v>294</v>
      </c>
      <c r="E114" s="25">
        <v>210</v>
      </c>
    </row>
    <row r="115" spans="1:5" x14ac:dyDescent="0.2">
      <c r="A115" s="26" t="s">
        <v>103</v>
      </c>
      <c r="B115" s="25">
        <v>89</v>
      </c>
      <c r="C115" s="25">
        <f t="shared" si="1"/>
        <v>158</v>
      </c>
      <c r="D115" s="25">
        <v>89</v>
      </c>
      <c r="E115" s="25">
        <v>69</v>
      </c>
    </row>
    <row r="116" spans="1:5" x14ac:dyDescent="0.2">
      <c r="A116" s="26" t="s">
        <v>104</v>
      </c>
      <c r="B116" s="25">
        <v>331</v>
      </c>
      <c r="C116" s="25">
        <f t="shared" si="1"/>
        <v>733</v>
      </c>
      <c r="D116" s="25">
        <v>364</v>
      </c>
      <c r="E116" s="25">
        <v>369</v>
      </c>
    </row>
    <row r="117" spans="1:5" x14ac:dyDescent="0.2">
      <c r="A117" s="26" t="s">
        <v>105</v>
      </c>
      <c r="B117" s="25">
        <v>640</v>
      </c>
      <c r="C117" s="25">
        <f t="shared" si="1"/>
        <v>1385</v>
      </c>
      <c r="D117" s="25">
        <v>722</v>
      </c>
      <c r="E117" s="25">
        <v>663</v>
      </c>
    </row>
    <row r="118" spans="1:5" x14ac:dyDescent="0.2">
      <c r="A118" s="26" t="s">
        <v>106</v>
      </c>
      <c r="B118" s="25">
        <v>4</v>
      </c>
      <c r="C118" s="25">
        <f t="shared" si="1"/>
        <v>5</v>
      </c>
      <c r="D118" s="25">
        <v>4</v>
      </c>
      <c r="E118" s="25">
        <v>1</v>
      </c>
    </row>
    <row r="119" spans="1:5" x14ac:dyDescent="0.2">
      <c r="A119" s="26" t="s">
        <v>107</v>
      </c>
      <c r="B119" s="25">
        <v>280</v>
      </c>
      <c r="C119" s="25">
        <f t="shared" si="1"/>
        <v>710</v>
      </c>
      <c r="D119" s="25">
        <v>355</v>
      </c>
      <c r="E119" s="25">
        <v>355</v>
      </c>
    </row>
    <row r="120" spans="1:5" x14ac:dyDescent="0.2">
      <c r="A120" s="26" t="s">
        <v>108</v>
      </c>
      <c r="B120" s="25">
        <v>207</v>
      </c>
      <c r="C120" s="25">
        <f t="shared" si="1"/>
        <v>406</v>
      </c>
      <c r="D120" s="25">
        <v>191</v>
      </c>
      <c r="E120" s="25">
        <v>215</v>
      </c>
    </row>
    <row r="121" spans="1:5" x14ac:dyDescent="0.2">
      <c r="A121" s="26" t="s">
        <v>109</v>
      </c>
      <c r="B121" s="25">
        <v>210</v>
      </c>
      <c r="C121" s="25">
        <f t="shared" si="1"/>
        <v>503</v>
      </c>
      <c r="D121" s="25">
        <v>235</v>
      </c>
      <c r="E121" s="25">
        <v>268</v>
      </c>
    </row>
    <row r="122" spans="1:5" x14ac:dyDescent="0.2">
      <c r="A122" s="26" t="s">
        <v>110</v>
      </c>
      <c r="B122" s="25">
        <v>275</v>
      </c>
      <c r="C122" s="25">
        <f t="shared" si="1"/>
        <v>679</v>
      </c>
      <c r="D122" s="25">
        <v>343</v>
      </c>
      <c r="E122" s="25">
        <v>336</v>
      </c>
    </row>
    <row r="123" spans="1:5" x14ac:dyDescent="0.2">
      <c r="A123" s="26" t="s">
        <v>111</v>
      </c>
      <c r="B123" s="25">
        <v>283</v>
      </c>
      <c r="C123" s="25">
        <f t="shared" si="1"/>
        <v>772</v>
      </c>
      <c r="D123" s="25">
        <v>371</v>
      </c>
      <c r="E123" s="25">
        <v>401</v>
      </c>
    </row>
    <row r="124" spans="1:5" x14ac:dyDescent="0.2">
      <c r="A124" s="26" t="s">
        <v>112</v>
      </c>
      <c r="B124" s="25">
        <v>226</v>
      </c>
      <c r="C124" s="25">
        <f t="shared" si="1"/>
        <v>589</v>
      </c>
      <c r="D124" s="25">
        <f>292-4</f>
        <v>288</v>
      </c>
      <c r="E124" s="25">
        <v>301</v>
      </c>
    </row>
    <row r="125" spans="1:5" x14ac:dyDescent="0.2">
      <c r="A125" s="26" t="s">
        <v>113</v>
      </c>
      <c r="B125" s="25">
        <v>96</v>
      </c>
      <c r="C125" s="25">
        <f t="shared" si="1"/>
        <v>160</v>
      </c>
      <c r="D125" s="25">
        <v>84</v>
      </c>
      <c r="E125" s="25">
        <v>76</v>
      </c>
    </row>
    <row r="126" spans="1:5" x14ac:dyDescent="0.2">
      <c r="A126" s="26" t="s">
        <v>114</v>
      </c>
      <c r="B126" s="25">
        <v>58</v>
      </c>
      <c r="C126" s="25">
        <f t="shared" si="1"/>
        <v>81</v>
      </c>
      <c r="D126" s="25">
        <v>47</v>
      </c>
      <c r="E126" s="25">
        <v>34</v>
      </c>
    </row>
    <row r="127" spans="1:5" x14ac:dyDescent="0.2">
      <c r="A127" s="26" t="s">
        <v>115</v>
      </c>
      <c r="B127" s="25">
        <v>11</v>
      </c>
      <c r="C127" s="25">
        <f t="shared" si="1"/>
        <v>23</v>
      </c>
      <c r="D127" s="25">
        <v>11</v>
      </c>
      <c r="E127" s="25">
        <v>12</v>
      </c>
    </row>
    <row r="128" spans="1:5" x14ac:dyDescent="0.2">
      <c r="A128" s="26" t="s">
        <v>116</v>
      </c>
      <c r="B128" s="25">
        <v>110</v>
      </c>
      <c r="C128" s="25">
        <f t="shared" ref="C128:C143" si="2">SUM(D128:E128)</f>
        <v>195</v>
      </c>
      <c r="D128" s="25">
        <v>103</v>
      </c>
      <c r="E128" s="25">
        <v>92</v>
      </c>
    </row>
    <row r="129" spans="1:5" x14ac:dyDescent="0.2">
      <c r="A129" s="26" t="s">
        <v>117</v>
      </c>
      <c r="B129" s="25">
        <v>32</v>
      </c>
      <c r="C129" s="25">
        <f t="shared" si="2"/>
        <v>67</v>
      </c>
      <c r="D129" s="25">
        <v>34</v>
      </c>
      <c r="E129" s="25">
        <v>33</v>
      </c>
    </row>
    <row r="130" spans="1:5" x14ac:dyDescent="0.2">
      <c r="A130" s="26" t="s">
        <v>118</v>
      </c>
      <c r="B130" s="25">
        <v>25</v>
      </c>
      <c r="C130" s="25">
        <f t="shared" si="2"/>
        <v>53</v>
      </c>
      <c r="D130" s="25">
        <v>24</v>
      </c>
      <c r="E130" s="25">
        <v>29</v>
      </c>
    </row>
    <row r="131" spans="1:5" x14ac:dyDescent="0.2">
      <c r="A131" s="26" t="s">
        <v>119</v>
      </c>
      <c r="B131" s="25">
        <v>93</v>
      </c>
      <c r="C131" s="25">
        <f t="shared" si="2"/>
        <v>344</v>
      </c>
      <c r="D131" s="25">
        <f>193-7</f>
        <v>186</v>
      </c>
      <c r="E131" s="25">
        <v>158</v>
      </c>
    </row>
    <row r="132" spans="1:5" x14ac:dyDescent="0.2">
      <c r="A132" s="26" t="s">
        <v>120</v>
      </c>
      <c r="B132" s="25">
        <v>421</v>
      </c>
      <c r="C132" s="25">
        <f t="shared" si="2"/>
        <v>1057</v>
      </c>
      <c r="D132" s="25">
        <v>514</v>
      </c>
      <c r="E132" s="25">
        <v>543</v>
      </c>
    </row>
    <row r="133" spans="1:5" x14ac:dyDescent="0.2">
      <c r="A133" s="26" t="s">
        <v>121</v>
      </c>
      <c r="B133" s="25">
        <v>238</v>
      </c>
      <c r="C133" s="25">
        <f t="shared" si="2"/>
        <v>556</v>
      </c>
      <c r="D133" s="25">
        <v>276</v>
      </c>
      <c r="E133" s="25">
        <v>280</v>
      </c>
    </row>
    <row r="134" spans="1:5" x14ac:dyDescent="0.2">
      <c r="A134" s="26" t="s">
        <v>132</v>
      </c>
      <c r="B134" s="25">
        <v>276</v>
      </c>
      <c r="C134" s="25">
        <f t="shared" si="2"/>
        <v>706</v>
      </c>
      <c r="D134" s="25">
        <v>338</v>
      </c>
      <c r="E134" s="25">
        <v>368</v>
      </c>
    </row>
    <row r="135" spans="1:5" x14ac:dyDescent="0.2">
      <c r="A135" s="26" t="s">
        <v>122</v>
      </c>
      <c r="B135" s="25">
        <v>227</v>
      </c>
      <c r="C135" s="25">
        <f t="shared" si="2"/>
        <v>542</v>
      </c>
      <c r="D135" s="25">
        <v>252</v>
      </c>
      <c r="E135" s="25">
        <v>290</v>
      </c>
    </row>
    <row r="136" spans="1:5" x14ac:dyDescent="0.2">
      <c r="A136" s="26" t="s">
        <v>123</v>
      </c>
      <c r="B136" s="25">
        <v>316</v>
      </c>
      <c r="C136" s="25">
        <f t="shared" si="2"/>
        <v>870</v>
      </c>
      <c r="D136" s="25">
        <v>420</v>
      </c>
      <c r="E136" s="25">
        <v>450</v>
      </c>
    </row>
    <row r="137" spans="1:5" x14ac:dyDescent="0.2">
      <c r="A137" s="26" t="s">
        <v>124</v>
      </c>
      <c r="B137" s="25">
        <v>132</v>
      </c>
      <c r="C137" s="25">
        <f t="shared" si="2"/>
        <v>344</v>
      </c>
      <c r="D137" s="25">
        <v>164</v>
      </c>
      <c r="E137" s="25">
        <v>180</v>
      </c>
    </row>
    <row r="138" spans="1:5" x14ac:dyDescent="0.2">
      <c r="A138" s="26" t="s">
        <v>125</v>
      </c>
      <c r="B138" s="25">
        <v>207</v>
      </c>
      <c r="C138" s="25">
        <f t="shared" si="2"/>
        <v>553</v>
      </c>
      <c r="D138" s="25">
        <v>280</v>
      </c>
      <c r="E138" s="25">
        <v>273</v>
      </c>
    </row>
    <row r="139" spans="1:5" x14ac:dyDescent="0.2">
      <c r="A139" s="26" t="s">
        <v>126</v>
      </c>
      <c r="B139" s="25">
        <v>305</v>
      </c>
      <c r="C139" s="25">
        <f t="shared" si="2"/>
        <v>742</v>
      </c>
      <c r="D139" s="25">
        <v>351</v>
      </c>
      <c r="E139" s="25">
        <v>391</v>
      </c>
    </row>
    <row r="140" spans="1:5" x14ac:dyDescent="0.2">
      <c r="A140" s="26" t="s">
        <v>127</v>
      </c>
      <c r="B140" s="25">
        <v>363</v>
      </c>
      <c r="C140" s="25">
        <f t="shared" si="2"/>
        <v>909</v>
      </c>
      <c r="D140" s="25">
        <v>471</v>
      </c>
      <c r="E140" s="25">
        <v>438</v>
      </c>
    </row>
    <row r="141" spans="1:5" x14ac:dyDescent="0.2">
      <c r="A141" s="26" t="s">
        <v>128</v>
      </c>
      <c r="B141" s="25">
        <v>274</v>
      </c>
      <c r="C141" s="25">
        <f t="shared" si="2"/>
        <v>484</v>
      </c>
      <c r="D141" s="25">
        <v>259</v>
      </c>
      <c r="E141" s="25">
        <v>225</v>
      </c>
    </row>
    <row r="142" spans="1:5" x14ac:dyDescent="0.2">
      <c r="A142" s="26" t="s">
        <v>129</v>
      </c>
      <c r="B142" s="25">
        <v>75</v>
      </c>
      <c r="C142" s="37">
        <f t="shared" si="2"/>
        <v>156</v>
      </c>
      <c r="D142" s="25">
        <v>83</v>
      </c>
      <c r="E142" s="25">
        <v>73</v>
      </c>
    </row>
    <row r="143" spans="1:5" ht="13.8" thickBot="1" x14ac:dyDescent="0.25">
      <c r="A143" s="27" t="s">
        <v>130</v>
      </c>
      <c r="B143" s="28">
        <v>43</v>
      </c>
      <c r="C143" s="28">
        <f t="shared" si="2"/>
        <v>47</v>
      </c>
      <c r="D143" s="28">
        <v>22</v>
      </c>
      <c r="E143" s="28">
        <v>25</v>
      </c>
    </row>
    <row r="144" spans="1:5" x14ac:dyDescent="0.2">
      <c r="A144" s="8"/>
      <c r="B144" s="37"/>
      <c r="C144" s="37"/>
      <c r="D144" s="37"/>
      <c r="E144" s="37"/>
    </row>
    <row r="145" spans="1:5" x14ac:dyDescent="0.2">
      <c r="A145" s="8" t="s">
        <v>164</v>
      </c>
      <c r="B145" s="29"/>
      <c r="C145" s="29"/>
      <c r="D145" s="29"/>
      <c r="E145" s="29"/>
    </row>
    <row r="146" spans="1:5" x14ac:dyDescent="0.2">
      <c r="B146" s="34"/>
      <c r="C146" s="34"/>
      <c r="D146" s="34"/>
      <c r="E146" s="34"/>
    </row>
    <row r="147" spans="1:5" x14ac:dyDescent="0.2">
      <c r="A147" s="33" t="s">
        <v>181</v>
      </c>
      <c r="B147" s="34"/>
      <c r="D147" s="34"/>
      <c r="E147" s="34"/>
    </row>
    <row r="148" spans="1:5" x14ac:dyDescent="0.2">
      <c r="A148" s="33" t="s">
        <v>179</v>
      </c>
      <c r="B148" s="34"/>
      <c r="D148" s="34"/>
      <c r="E148" s="34"/>
    </row>
    <row r="149" spans="1:5" x14ac:dyDescent="0.2">
      <c r="A149" s="36" t="s">
        <v>178</v>
      </c>
      <c r="B149" s="34"/>
      <c r="D149" s="34"/>
      <c r="E149" s="34"/>
    </row>
    <row r="150" spans="1:5" x14ac:dyDescent="0.2">
      <c r="A150" s="33" t="s">
        <v>176</v>
      </c>
    </row>
    <row r="151" spans="1:5" x14ac:dyDescent="0.2">
      <c r="A151" s="36" t="s">
        <v>177</v>
      </c>
      <c r="B151" s="34"/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scale="12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0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200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250</v>
      </c>
      <c r="C3" s="25">
        <f>SUM(D3:E3)</f>
        <v>606</v>
      </c>
      <c r="D3" s="25">
        <v>298</v>
      </c>
      <c r="E3" s="25">
        <v>308</v>
      </c>
    </row>
    <row r="4" spans="1:5" x14ac:dyDescent="0.2">
      <c r="A4" s="26" t="s">
        <v>2</v>
      </c>
      <c r="B4" s="25">
        <v>12</v>
      </c>
      <c r="C4" s="25">
        <f>SUM(D4:E4)</f>
        <v>29</v>
      </c>
      <c r="D4" s="25">
        <v>15</v>
      </c>
      <c r="E4" s="25">
        <v>14</v>
      </c>
    </row>
    <row r="5" spans="1:5" x14ac:dyDescent="0.2">
      <c r="A5" s="26" t="s">
        <v>4</v>
      </c>
      <c r="B5" s="25">
        <v>236</v>
      </c>
      <c r="C5" s="25">
        <f t="shared" ref="C5:C68" si="0">SUM(D5:E5)</f>
        <v>576</v>
      </c>
      <c r="D5" s="25">
        <v>267</v>
      </c>
      <c r="E5" s="25">
        <v>309</v>
      </c>
    </row>
    <row r="6" spans="1:5" x14ac:dyDescent="0.2">
      <c r="A6" s="26" t="s">
        <v>3</v>
      </c>
      <c r="B6" s="25">
        <v>240</v>
      </c>
      <c r="C6" s="25">
        <f t="shared" si="0"/>
        <v>588</v>
      </c>
      <c r="D6" s="25">
        <v>280</v>
      </c>
      <c r="E6" s="25">
        <v>308</v>
      </c>
    </row>
    <row r="7" spans="1:5" x14ac:dyDescent="0.2">
      <c r="A7" s="26" t="s">
        <v>5</v>
      </c>
      <c r="B7" s="25">
        <v>164</v>
      </c>
      <c r="C7" s="25">
        <f t="shared" si="0"/>
        <v>417</v>
      </c>
      <c r="D7" s="25">
        <v>202</v>
      </c>
      <c r="E7" s="25">
        <v>215</v>
      </c>
    </row>
    <row r="8" spans="1:5" x14ac:dyDescent="0.2">
      <c r="A8" s="26" t="s">
        <v>6</v>
      </c>
      <c r="B8" s="25">
        <v>347</v>
      </c>
      <c r="C8" s="25">
        <f t="shared" si="0"/>
        <v>823</v>
      </c>
      <c r="D8" s="25">
        <v>381</v>
      </c>
      <c r="E8" s="25">
        <v>442</v>
      </c>
    </row>
    <row r="9" spans="1:5" x14ac:dyDescent="0.2">
      <c r="A9" s="26" t="s">
        <v>7</v>
      </c>
      <c r="B9" s="25">
        <v>221</v>
      </c>
      <c r="C9" s="25">
        <f t="shared" si="0"/>
        <v>508</v>
      </c>
      <c r="D9" s="25">
        <v>234</v>
      </c>
      <c r="E9" s="25">
        <v>274</v>
      </c>
    </row>
    <row r="10" spans="1:5" x14ac:dyDescent="0.2">
      <c r="A10" s="26" t="s">
        <v>8</v>
      </c>
      <c r="B10" s="25">
        <v>178</v>
      </c>
      <c r="C10" s="25">
        <f t="shared" si="0"/>
        <v>525</v>
      </c>
      <c r="D10" s="25">
        <v>246</v>
      </c>
      <c r="E10" s="25">
        <v>279</v>
      </c>
    </row>
    <row r="11" spans="1:5" x14ac:dyDescent="0.2">
      <c r="A11" s="26" t="s">
        <v>9</v>
      </c>
      <c r="B11" s="25">
        <v>378</v>
      </c>
      <c r="C11" s="25">
        <f t="shared" si="0"/>
        <v>1040</v>
      </c>
      <c r="D11" s="25">
        <v>499</v>
      </c>
      <c r="E11" s="25">
        <v>541</v>
      </c>
    </row>
    <row r="12" spans="1:5" x14ac:dyDescent="0.2">
      <c r="A12" s="26" t="s">
        <v>10</v>
      </c>
      <c r="B12" s="25">
        <v>346</v>
      </c>
      <c r="C12" s="25">
        <f t="shared" si="0"/>
        <v>899</v>
      </c>
      <c r="D12" s="25">
        <v>441</v>
      </c>
      <c r="E12" s="25">
        <v>458</v>
      </c>
    </row>
    <row r="13" spans="1:5" x14ac:dyDescent="0.2">
      <c r="A13" s="26" t="s">
        <v>11</v>
      </c>
      <c r="B13" s="25">
        <v>402</v>
      </c>
      <c r="C13" s="25">
        <f t="shared" si="0"/>
        <v>1002</v>
      </c>
      <c r="D13" s="25">
        <v>478</v>
      </c>
      <c r="E13" s="25">
        <v>524</v>
      </c>
    </row>
    <row r="14" spans="1:5" x14ac:dyDescent="0.2">
      <c r="A14" s="26" t="s">
        <v>12</v>
      </c>
      <c r="B14" s="25">
        <v>381</v>
      </c>
      <c r="C14" s="25">
        <f t="shared" si="0"/>
        <v>1092</v>
      </c>
      <c r="D14" s="25">
        <v>526</v>
      </c>
      <c r="E14" s="25">
        <v>566</v>
      </c>
    </row>
    <row r="15" spans="1:5" x14ac:dyDescent="0.2">
      <c r="A15" s="26" t="s">
        <v>13</v>
      </c>
      <c r="B15" s="25">
        <v>125</v>
      </c>
      <c r="C15" s="25">
        <f t="shared" si="0"/>
        <v>363</v>
      </c>
      <c r="D15" s="25">
        <v>180</v>
      </c>
      <c r="E15" s="25">
        <v>183</v>
      </c>
    </row>
    <row r="16" spans="1:5" x14ac:dyDescent="0.2">
      <c r="A16" s="26" t="s">
        <v>14</v>
      </c>
      <c r="B16" s="25">
        <v>149</v>
      </c>
      <c r="C16" s="25">
        <f t="shared" si="0"/>
        <v>413</v>
      </c>
      <c r="D16" s="25">
        <v>197</v>
      </c>
      <c r="E16" s="25">
        <v>216</v>
      </c>
    </row>
    <row r="17" spans="1:5" x14ac:dyDescent="0.2">
      <c r="A17" s="26" t="s">
        <v>15</v>
      </c>
      <c r="B17" s="25">
        <v>165</v>
      </c>
      <c r="C17" s="25">
        <f t="shared" si="0"/>
        <v>397</v>
      </c>
      <c r="D17" s="25">
        <v>194</v>
      </c>
      <c r="E17" s="25">
        <v>203</v>
      </c>
    </row>
    <row r="18" spans="1:5" x14ac:dyDescent="0.2">
      <c r="A18" s="26" t="s">
        <v>16</v>
      </c>
      <c r="B18" s="25">
        <v>54</v>
      </c>
      <c r="C18" s="25">
        <f t="shared" si="0"/>
        <v>178</v>
      </c>
      <c r="D18" s="25">
        <v>87</v>
      </c>
      <c r="E18" s="25">
        <v>91</v>
      </c>
    </row>
    <row r="19" spans="1:5" x14ac:dyDescent="0.2">
      <c r="A19" s="26" t="s">
        <v>17</v>
      </c>
      <c r="B19" s="25">
        <v>235</v>
      </c>
      <c r="C19" s="25">
        <f t="shared" si="0"/>
        <v>657</v>
      </c>
      <c r="D19" s="25">
        <v>327</v>
      </c>
      <c r="E19" s="25">
        <v>330</v>
      </c>
    </row>
    <row r="20" spans="1:5" x14ac:dyDescent="0.2">
      <c r="A20" s="26" t="s">
        <v>18</v>
      </c>
      <c r="B20" s="25">
        <v>258</v>
      </c>
      <c r="C20" s="25">
        <f t="shared" si="0"/>
        <v>683</v>
      </c>
      <c r="D20" s="25">
        <v>323</v>
      </c>
      <c r="E20" s="25">
        <v>360</v>
      </c>
    </row>
    <row r="21" spans="1:5" x14ac:dyDescent="0.2">
      <c r="A21" s="26" t="s">
        <v>19</v>
      </c>
      <c r="B21" s="25">
        <v>475</v>
      </c>
      <c r="C21" s="25">
        <f t="shared" si="0"/>
        <v>1379</v>
      </c>
      <c r="D21" s="25">
        <v>671</v>
      </c>
      <c r="E21" s="25">
        <v>708</v>
      </c>
    </row>
    <row r="22" spans="1:5" x14ac:dyDescent="0.2">
      <c r="A22" s="26" t="s">
        <v>20</v>
      </c>
      <c r="B22" s="25">
        <v>331</v>
      </c>
      <c r="C22" s="25">
        <f t="shared" si="0"/>
        <v>1032</v>
      </c>
      <c r="D22" s="25">
        <v>490</v>
      </c>
      <c r="E22" s="25">
        <v>542</v>
      </c>
    </row>
    <row r="23" spans="1:5" x14ac:dyDescent="0.2">
      <c r="A23" s="26" t="s">
        <v>21</v>
      </c>
      <c r="B23" s="25">
        <v>695</v>
      </c>
      <c r="C23" s="25">
        <f t="shared" si="0"/>
        <v>2053</v>
      </c>
      <c r="D23" s="25">
        <v>949</v>
      </c>
      <c r="E23" s="25">
        <v>1104</v>
      </c>
    </row>
    <row r="24" spans="1:5" x14ac:dyDescent="0.2">
      <c r="A24" s="26" t="s">
        <v>22</v>
      </c>
      <c r="B24" s="25">
        <v>405</v>
      </c>
      <c r="C24" s="25">
        <f t="shared" si="0"/>
        <v>1208</v>
      </c>
      <c r="D24" s="25">
        <v>580</v>
      </c>
      <c r="E24" s="25">
        <v>628</v>
      </c>
    </row>
    <row r="25" spans="1:5" x14ac:dyDescent="0.2">
      <c r="A25" s="26" t="s">
        <v>183</v>
      </c>
      <c r="B25" s="25">
        <v>55</v>
      </c>
      <c r="C25" s="25">
        <f t="shared" si="0"/>
        <v>180</v>
      </c>
      <c r="D25" s="25">
        <v>93</v>
      </c>
      <c r="E25" s="25">
        <v>87</v>
      </c>
    </row>
    <row r="26" spans="1:5" x14ac:dyDescent="0.2">
      <c r="A26" s="26" t="s">
        <v>142</v>
      </c>
      <c r="B26" s="25">
        <v>378</v>
      </c>
      <c r="C26" s="25">
        <f t="shared" si="0"/>
        <v>846</v>
      </c>
      <c r="D26" s="25">
        <v>374</v>
      </c>
      <c r="E26" s="25">
        <v>472</v>
      </c>
    </row>
    <row r="27" spans="1:5" x14ac:dyDescent="0.2">
      <c r="A27" s="26" t="s">
        <v>143</v>
      </c>
      <c r="B27" s="25">
        <v>275</v>
      </c>
      <c r="C27" s="25">
        <f t="shared" si="0"/>
        <v>617</v>
      </c>
      <c r="D27" s="25">
        <v>293</v>
      </c>
      <c r="E27" s="25">
        <v>324</v>
      </c>
    </row>
    <row r="28" spans="1:5" x14ac:dyDescent="0.2">
      <c r="A28" s="26" t="s">
        <v>144</v>
      </c>
      <c r="B28" s="25">
        <v>336</v>
      </c>
      <c r="C28" s="25">
        <f t="shared" si="0"/>
        <v>752</v>
      </c>
      <c r="D28" s="25">
        <v>342</v>
      </c>
      <c r="E28" s="25">
        <v>410</v>
      </c>
    </row>
    <row r="29" spans="1:5" x14ac:dyDescent="0.2">
      <c r="A29" s="26" t="s">
        <v>145</v>
      </c>
      <c r="B29" s="25">
        <v>235</v>
      </c>
      <c r="C29" s="25">
        <f t="shared" si="0"/>
        <v>530</v>
      </c>
      <c r="D29" s="25">
        <v>249</v>
      </c>
      <c r="E29" s="25">
        <v>281</v>
      </c>
    </row>
    <row r="30" spans="1:5" x14ac:dyDescent="0.2">
      <c r="A30" s="26" t="s">
        <v>146</v>
      </c>
      <c r="B30" s="25">
        <v>270</v>
      </c>
      <c r="C30" s="25">
        <f t="shared" si="0"/>
        <v>608</v>
      </c>
      <c r="D30" s="25">
        <v>259</v>
      </c>
      <c r="E30" s="25">
        <v>349</v>
      </c>
    </row>
    <row r="31" spans="1:5" x14ac:dyDescent="0.2">
      <c r="A31" s="26" t="s">
        <v>147</v>
      </c>
      <c r="B31" s="25">
        <v>232</v>
      </c>
      <c r="C31" s="25">
        <f t="shared" si="0"/>
        <v>576</v>
      </c>
      <c r="D31" s="25">
        <v>250</v>
      </c>
      <c r="E31" s="25">
        <v>326</v>
      </c>
    </row>
    <row r="32" spans="1:5" x14ac:dyDescent="0.2">
      <c r="A32" s="26" t="s">
        <v>148</v>
      </c>
      <c r="B32" s="25">
        <v>319</v>
      </c>
      <c r="C32" s="25">
        <f t="shared" si="0"/>
        <v>756</v>
      </c>
      <c r="D32" s="25">
        <v>352</v>
      </c>
      <c r="E32" s="25">
        <v>404</v>
      </c>
    </row>
    <row r="33" spans="1:5" x14ac:dyDescent="0.2">
      <c r="A33" s="26" t="s">
        <v>30</v>
      </c>
      <c r="B33" s="25">
        <v>324</v>
      </c>
      <c r="C33" s="25">
        <f t="shared" si="0"/>
        <v>814</v>
      </c>
      <c r="D33" s="25">
        <v>373</v>
      </c>
      <c r="E33" s="25">
        <v>441</v>
      </c>
    </row>
    <row r="34" spans="1:5" x14ac:dyDescent="0.2">
      <c r="A34" s="26" t="s">
        <v>149</v>
      </c>
      <c r="B34" s="25">
        <v>157</v>
      </c>
      <c r="C34" s="25">
        <f t="shared" si="0"/>
        <v>412</v>
      </c>
      <c r="D34" s="25">
        <v>201</v>
      </c>
      <c r="E34" s="25">
        <v>211</v>
      </c>
    </row>
    <row r="35" spans="1:5" x14ac:dyDescent="0.2">
      <c r="A35" s="26" t="s">
        <v>150</v>
      </c>
      <c r="B35" s="25">
        <v>298</v>
      </c>
      <c r="C35" s="25">
        <f t="shared" si="0"/>
        <v>757</v>
      </c>
      <c r="D35" s="25">
        <v>376</v>
      </c>
      <c r="E35" s="25">
        <v>381</v>
      </c>
    </row>
    <row r="36" spans="1:5" x14ac:dyDescent="0.2">
      <c r="A36" s="26" t="s">
        <v>151</v>
      </c>
      <c r="B36" s="25">
        <v>158</v>
      </c>
      <c r="C36" s="25">
        <f t="shared" si="0"/>
        <v>395</v>
      </c>
      <c r="D36" s="25">
        <v>175</v>
      </c>
      <c r="E36" s="25">
        <v>220</v>
      </c>
    </row>
    <row r="37" spans="1:5" x14ac:dyDescent="0.2">
      <c r="A37" s="26" t="s">
        <v>152</v>
      </c>
      <c r="B37" s="25">
        <v>173</v>
      </c>
      <c r="C37" s="25">
        <f t="shared" si="0"/>
        <v>397</v>
      </c>
      <c r="D37" s="25">
        <v>194</v>
      </c>
      <c r="E37" s="25">
        <v>203</v>
      </c>
    </row>
    <row r="38" spans="1:5" x14ac:dyDescent="0.2">
      <c r="A38" s="26" t="s">
        <v>153</v>
      </c>
      <c r="B38" s="25">
        <v>177</v>
      </c>
      <c r="C38" s="25">
        <f t="shared" si="0"/>
        <v>409</v>
      </c>
      <c r="D38" s="25">
        <v>190</v>
      </c>
      <c r="E38" s="25">
        <v>219</v>
      </c>
    </row>
    <row r="39" spans="1:5" x14ac:dyDescent="0.2">
      <c r="A39" s="26" t="s">
        <v>154</v>
      </c>
      <c r="B39" s="25">
        <v>181</v>
      </c>
      <c r="C39" s="25">
        <f t="shared" si="0"/>
        <v>449</v>
      </c>
      <c r="D39" s="25">
        <v>214</v>
      </c>
      <c r="E39" s="25">
        <v>235</v>
      </c>
    </row>
    <row r="40" spans="1:5" x14ac:dyDescent="0.2">
      <c r="A40" s="26" t="s">
        <v>155</v>
      </c>
      <c r="B40" s="25">
        <v>191</v>
      </c>
      <c r="C40" s="25">
        <f t="shared" si="0"/>
        <v>505</v>
      </c>
      <c r="D40" s="25">
        <v>240</v>
      </c>
      <c r="E40" s="25">
        <v>265</v>
      </c>
    </row>
    <row r="41" spans="1:5" x14ac:dyDescent="0.2">
      <c r="A41" s="26" t="s">
        <v>156</v>
      </c>
      <c r="B41" s="25">
        <v>284</v>
      </c>
      <c r="C41" s="25">
        <f t="shared" si="0"/>
        <v>689</v>
      </c>
      <c r="D41" s="25">
        <v>326</v>
      </c>
      <c r="E41" s="25">
        <v>363</v>
      </c>
    </row>
    <row r="42" spans="1:5" x14ac:dyDescent="0.2">
      <c r="A42" s="26" t="s">
        <v>157</v>
      </c>
      <c r="B42" s="25">
        <v>344</v>
      </c>
      <c r="C42" s="25">
        <f t="shared" si="0"/>
        <v>1041</v>
      </c>
      <c r="D42" s="25">
        <v>516</v>
      </c>
      <c r="E42" s="25">
        <v>525</v>
      </c>
    </row>
    <row r="43" spans="1:5" x14ac:dyDescent="0.2">
      <c r="A43" s="26" t="s">
        <v>158</v>
      </c>
      <c r="B43" s="25">
        <v>223</v>
      </c>
      <c r="C43" s="25">
        <f t="shared" si="0"/>
        <v>726</v>
      </c>
      <c r="D43" s="25">
        <v>365</v>
      </c>
      <c r="E43" s="25">
        <v>361</v>
      </c>
    </row>
    <row r="44" spans="1:5" x14ac:dyDescent="0.2">
      <c r="A44" s="26" t="s">
        <v>159</v>
      </c>
      <c r="B44" s="25">
        <v>174</v>
      </c>
      <c r="C44" s="25">
        <f t="shared" si="0"/>
        <v>615</v>
      </c>
      <c r="D44" s="25">
        <v>305</v>
      </c>
      <c r="E44" s="25">
        <v>310</v>
      </c>
    </row>
    <row r="45" spans="1:5" x14ac:dyDescent="0.2">
      <c r="A45" s="26" t="s">
        <v>160</v>
      </c>
      <c r="B45" s="25">
        <v>290</v>
      </c>
      <c r="C45" s="25">
        <f t="shared" si="0"/>
        <v>1017</v>
      </c>
      <c r="D45" s="25">
        <v>487</v>
      </c>
      <c r="E45" s="25">
        <v>530</v>
      </c>
    </row>
    <row r="46" spans="1:5" x14ac:dyDescent="0.2">
      <c r="A46" s="26" t="s">
        <v>43</v>
      </c>
      <c r="B46" s="25"/>
      <c r="C46" s="25">
        <f t="shared" si="0"/>
        <v>0</v>
      </c>
      <c r="D46" s="25"/>
      <c r="E46" s="25"/>
    </row>
    <row r="47" spans="1:5" x14ac:dyDescent="0.2">
      <c r="A47" s="26" t="s">
        <v>44</v>
      </c>
      <c r="B47" s="25">
        <v>286</v>
      </c>
      <c r="C47" s="25">
        <f t="shared" si="0"/>
        <v>778</v>
      </c>
      <c r="D47" s="25">
        <v>410</v>
      </c>
      <c r="E47" s="25">
        <v>368</v>
      </c>
    </row>
    <row r="48" spans="1:5" x14ac:dyDescent="0.2">
      <c r="A48" s="26" t="s">
        <v>45</v>
      </c>
      <c r="B48" s="25">
        <v>808</v>
      </c>
      <c r="C48" s="25">
        <f t="shared" si="0"/>
        <v>2076</v>
      </c>
      <c r="D48" s="25">
        <v>970</v>
      </c>
      <c r="E48" s="25">
        <v>1106</v>
      </c>
    </row>
    <row r="49" spans="1:6" x14ac:dyDescent="0.2">
      <c r="A49" s="26" t="s">
        <v>46</v>
      </c>
      <c r="B49" s="25">
        <v>363</v>
      </c>
      <c r="C49" s="25">
        <f t="shared" si="0"/>
        <v>824</v>
      </c>
      <c r="D49" s="25">
        <v>382</v>
      </c>
      <c r="E49" s="25">
        <v>442</v>
      </c>
    </row>
    <row r="50" spans="1:6" x14ac:dyDescent="0.2">
      <c r="A50" s="26" t="s">
        <v>137</v>
      </c>
      <c r="B50" s="25">
        <v>397</v>
      </c>
      <c r="C50" s="25">
        <f t="shared" si="0"/>
        <v>976</v>
      </c>
      <c r="D50" s="25">
        <v>459</v>
      </c>
      <c r="E50" s="25">
        <v>517</v>
      </c>
    </row>
    <row r="51" spans="1:6" x14ac:dyDescent="0.2">
      <c r="A51" s="26" t="s">
        <v>182</v>
      </c>
      <c r="B51" s="25">
        <v>282</v>
      </c>
      <c r="C51" s="25">
        <f t="shared" si="0"/>
        <v>852</v>
      </c>
      <c r="D51" s="25">
        <v>418</v>
      </c>
      <c r="E51" s="25">
        <v>434</v>
      </c>
    </row>
    <row r="52" spans="1:6" x14ac:dyDescent="0.2">
      <c r="A52" s="26" t="s">
        <v>168</v>
      </c>
      <c r="B52" s="25">
        <v>101</v>
      </c>
      <c r="C52" s="25">
        <f t="shared" si="0"/>
        <v>249</v>
      </c>
      <c r="D52" s="25">
        <v>118</v>
      </c>
      <c r="E52" s="25">
        <v>131</v>
      </c>
      <c r="F52" s="37"/>
    </row>
    <row r="53" spans="1:6" x14ac:dyDescent="0.2">
      <c r="A53" s="26" t="s">
        <v>169</v>
      </c>
      <c r="B53" s="25">
        <v>37</v>
      </c>
      <c r="C53" s="25">
        <f t="shared" si="0"/>
        <v>112</v>
      </c>
      <c r="D53" s="25">
        <v>54</v>
      </c>
      <c r="E53" s="25">
        <v>58</v>
      </c>
    </row>
    <row r="54" spans="1:6" x14ac:dyDescent="0.2">
      <c r="A54" s="26" t="s">
        <v>174</v>
      </c>
      <c r="B54" s="25"/>
      <c r="C54" s="25"/>
      <c r="D54" s="25"/>
      <c r="E54" s="25"/>
    </row>
    <row r="55" spans="1:6" x14ac:dyDescent="0.2">
      <c r="A55" s="26" t="s">
        <v>175</v>
      </c>
      <c r="B55" s="25"/>
      <c r="C55" s="25"/>
      <c r="D55" s="25"/>
      <c r="E55" s="25"/>
    </row>
    <row r="56" spans="1:6" x14ac:dyDescent="0.2">
      <c r="A56" s="26" t="s">
        <v>170</v>
      </c>
      <c r="B56" s="25"/>
      <c r="C56" s="25"/>
      <c r="D56" s="25"/>
      <c r="E56" s="25"/>
    </row>
    <row r="57" spans="1:6" x14ac:dyDescent="0.2">
      <c r="A57" s="26" t="s">
        <v>171</v>
      </c>
      <c r="B57" s="25"/>
      <c r="C57" s="25"/>
      <c r="D57" s="25"/>
      <c r="E57" s="25"/>
    </row>
    <row r="58" spans="1:6" x14ac:dyDescent="0.2">
      <c r="A58" s="26" t="s">
        <v>47</v>
      </c>
      <c r="B58" s="25">
        <v>634</v>
      </c>
      <c r="C58" s="25">
        <f t="shared" si="0"/>
        <v>1351</v>
      </c>
      <c r="D58" s="25">
        <v>665</v>
      </c>
      <c r="E58" s="25">
        <v>686</v>
      </c>
    </row>
    <row r="59" spans="1:6" x14ac:dyDescent="0.2">
      <c r="A59" s="26" t="s">
        <v>48</v>
      </c>
      <c r="B59" s="25">
        <v>686</v>
      </c>
      <c r="C59" s="25">
        <f t="shared" si="0"/>
        <v>1615</v>
      </c>
      <c r="D59" s="25">
        <v>791</v>
      </c>
      <c r="E59" s="25">
        <v>824</v>
      </c>
    </row>
    <row r="60" spans="1:6" x14ac:dyDescent="0.2">
      <c r="A60" s="26" t="s">
        <v>49</v>
      </c>
      <c r="B60" s="25">
        <v>891</v>
      </c>
      <c r="C60" s="25">
        <f t="shared" si="0"/>
        <v>1710</v>
      </c>
      <c r="D60" s="25">
        <v>819</v>
      </c>
      <c r="E60" s="25">
        <v>891</v>
      </c>
    </row>
    <row r="61" spans="1:6" x14ac:dyDescent="0.2">
      <c r="A61" s="26" t="s">
        <v>50</v>
      </c>
      <c r="B61" s="25">
        <v>514</v>
      </c>
      <c r="C61" s="25">
        <f t="shared" si="0"/>
        <v>1165</v>
      </c>
      <c r="D61" s="25">
        <v>576</v>
      </c>
      <c r="E61" s="25">
        <v>589</v>
      </c>
    </row>
    <row r="62" spans="1:6" x14ac:dyDescent="0.2">
      <c r="A62" s="26" t="s">
        <v>51</v>
      </c>
      <c r="B62" s="25">
        <v>239</v>
      </c>
      <c r="C62" s="25">
        <f t="shared" si="0"/>
        <v>519</v>
      </c>
      <c r="D62" s="25">
        <v>250</v>
      </c>
      <c r="E62" s="25">
        <v>269</v>
      </c>
    </row>
    <row r="63" spans="1:6" x14ac:dyDescent="0.2">
      <c r="A63" s="26" t="s">
        <v>52</v>
      </c>
      <c r="B63" s="25">
        <v>626</v>
      </c>
      <c r="C63" s="25">
        <f t="shared" si="0"/>
        <v>1633</v>
      </c>
      <c r="D63" s="25">
        <v>776</v>
      </c>
      <c r="E63" s="25">
        <v>857</v>
      </c>
    </row>
    <row r="64" spans="1:6" x14ac:dyDescent="0.2">
      <c r="A64" s="26" t="s">
        <v>53</v>
      </c>
      <c r="B64" s="25">
        <v>235</v>
      </c>
      <c r="C64" s="25">
        <f t="shared" si="0"/>
        <v>618</v>
      </c>
      <c r="D64" s="25">
        <v>273</v>
      </c>
      <c r="E64" s="25">
        <v>345</v>
      </c>
    </row>
    <row r="65" spans="1:5" x14ac:dyDescent="0.2">
      <c r="A65" s="26" t="s">
        <v>131</v>
      </c>
      <c r="B65" s="25">
        <v>1211</v>
      </c>
      <c r="C65" s="25">
        <f t="shared" si="0"/>
        <v>2258</v>
      </c>
      <c r="D65" s="25">
        <v>991</v>
      </c>
      <c r="E65" s="25">
        <v>1267</v>
      </c>
    </row>
    <row r="66" spans="1:5" x14ac:dyDescent="0.2">
      <c r="A66" s="26" t="s">
        <v>54</v>
      </c>
      <c r="B66" s="25">
        <v>578</v>
      </c>
      <c r="C66" s="25">
        <f t="shared" si="0"/>
        <v>1294</v>
      </c>
      <c r="D66" s="25">
        <v>628</v>
      </c>
      <c r="E66" s="25">
        <v>666</v>
      </c>
    </row>
    <row r="67" spans="1:5" x14ac:dyDescent="0.2">
      <c r="A67" s="26" t="s">
        <v>55</v>
      </c>
      <c r="B67" s="25">
        <v>461</v>
      </c>
      <c r="C67" s="25">
        <f t="shared" si="0"/>
        <v>1074</v>
      </c>
      <c r="D67" s="25">
        <v>487</v>
      </c>
      <c r="E67" s="25">
        <v>587</v>
      </c>
    </row>
    <row r="68" spans="1:5" x14ac:dyDescent="0.2">
      <c r="A68" s="26" t="s">
        <v>56</v>
      </c>
      <c r="B68" s="25">
        <v>680</v>
      </c>
      <c r="C68" s="25">
        <f t="shared" si="0"/>
        <v>1702</v>
      </c>
      <c r="D68" s="25">
        <v>814</v>
      </c>
      <c r="E68" s="25">
        <v>888</v>
      </c>
    </row>
    <row r="69" spans="1:5" x14ac:dyDescent="0.2">
      <c r="A69" s="26" t="s">
        <v>57</v>
      </c>
      <c r="B69" s="25">
        <v>147</v>
      </c>
      <c r="C69" s="25">
        <f t="shared" ref="C69:C132" si="1">SUM(D69:E69)</f>
        <v>351</v>
      </c>
      <c r="D69" s="25">
        <v>162</v>
      </c>
      <c r="E69" s="25">
        <v>189</v>
      </c>
    </row>
    <row r="70" spans="1:5" x14ac:dyDescent="0.2">
      <c r="A70" s="26" t="s">
        <v>161</v>
      </c>
      <c r="B70" s="25"/>
      <c r="C70" s="25">
        <f t="shared" si="1"/>
        <v>0</v>
      </c>
      <c r="D70" s="25"/>
      <c r="E70" s="25"/>
    </row>
    <row r="71" spans="1:5" x14ac:dyDescent="0.2">
      <c r="A71" s="26" t="s">
        <v>58</v>
      </c>
      <c r="B71" s="25">
        <v>1511</v>
      </c>
      <c r="C71" s="25">
        <f t="shared" si="1"/>
        <v>3560</v>
      </c>
      <c r="D71" s="25">
        <v>1701</v>
      </c>
      <c r="E71" s="25">
        <v>1859</v>
      </c>
    </row>
    <row r="72" spans="1:5" x14ac:dyDescent="0.2">
      <c r="A72" s="26" t="s">
        <v>59</v>
      </c>
      <c r="B72" s="25">
        <v>672</v>
      </c>
      <c r="C72" s="25">
        <f t="shared" si="1"/>
        <v>1419</v>
      </c>
      <c r="D72" s="25">
        <v>653</v>
      </c>
      <c r="E72" s="25">
        <v>766</v>
      </c>
    </row>
    <row r="73" spans="1:5" x14ac:dyDescent="0.2">
      <c r="A73" s="26" t="s">
        <v>60</v>
      </c>
      <c r="B73" s="25">
        <v>198</v>
      </c>
      <c r="C73" s="25">
        <f t="shared" si="1"/>
        <v>410</v>
      </c>
      <c r="D73" s="25">
        <v>181</v>
      </c>
      <c r="E73" s="25">
        <v>229</v>
      </c>
    </row>
    <row r="74" spans="1:5" x14ac:dyDescent="0.2">
      <c r="A74" s="26" t="s">
        <v>61</v>
      </c>
      <c r="B74" s="25">
        <v>462</v>
      </c>
      <c r="C74" s="25">
        <f t="shared" si="1"/>
        <v>904</v>
      </c>
      <c r="D74" s="25">
        <v>437</v>
      </c>
      <c r="E74" s="25">
        <v>467</v>
      </c>
    </row>
    <row r="75" spans="1:5" x14ac:dyDescent="0.2">
      <c r="A75" s="26" t="s">
        <v>62</v>
      </c>
      <c r="B75" s="25">
        <v>409</v>
      </c>
      <c r="C75" s="25">
        <f t="shared" si="1"/>
        <v>1139</v>
      </c>
      <c r="D75" s="25">
        <v>543</v>
      </c>
      <c r="E75" s="25">
        <v>596</v>
      </c>
    </row>
    <row r="76" spans="1:5" x14ac:dyDescent="0.2">
      <c r="A76" s="26" t="s">
        <v>63</v>
      </c>
      <c r="B76" s="25">
        <v>24</v>
      </c>
      <c r="C76" s="25">
        <f t="shared" si="1"/>
        <v>33</v>
      </c>
      <c r="D76" s="25">
        <v>19</v>
      </c>
      <c r="E76" s="25">
        <v>14</v>
      </c>
    </row>
    <row r="77" spans="1:5" x14ac:dyDescent="0.2">
      <c r="A77" s="26" t="s">
        <v>64</v>
      </c>
      <c r="B77" s="25">
        <v>413</v>
      </c>
      <c r="C77" s="25">
        <f t="shared" si="1"/>
        <v>987</v>
      </c>
      <c r="D77" s="25">
        <v>471</v>
      </c>
      <c r="E77" s="25">
        <v>516</v>
      </c>
    </row>
    <row r="78" spans="1:5" x14ac:dyDescent="0.2">
      <c r="A78" s="26" t="s">
        <v>65</v>
      </c>
      <c r="B78" s="25">
        <v>200</v>
      </c>
      <c r="C78" s="25">
        <f t="shared" si="1"/>
        <v>396</v>
      </c>
      <c r="D78" s="25">
        <v>201</v>
      </c>
      <c r="E78" s="25">
        <v>195</v>
      </c>
    </row>
    <row r="79" spans="1:5" x14ac:dyDescent="0.2">
      <c r="A79" s="26" t="s">
        <v>66</v>
      </c>
      <c r="B79" s="25">
        <v>189</v>
      </c>
      <c r="C79" s="25">
        <f t="shared" si="1"/>
        <v>416</v>
      </c>
      <c r="D79" s="25">
        <v>188</v>
      </c>
      <c r="E79" s="25">
        <v>228</v>
      </c>
    </row>
    <row r="80" spans="1:5" x14ac:dyDescent="0.2">
      <c r="A80" s="26" t="s">
        <v>67</v>
      </c>
      <c r="B80" s="25">
        <v>134</v>
      </c>
      <c r="C80" s="25">
        <f t="shared" si="1"/>
        <v>301</v>
      </c>
      <c r="D80" s="25">
        <v>150</v>
      </c>
      <c r="E80" s="25">
        <v>151</v>
      </c>
    </row>
    <row r="81" spans="1:5" x14ac:dyDescent="0.2">
      <c r="A81" s="26" t="s">
        <v>68</v>
      </c>
      <c r="B81" s="25">
        <v>240</v>
      </c>
      <c r="C81" s="25">
        <f t="shared" si="1"/>
        <v>596</v>
      </c>
      <c r="D81" s="25">
        <v>279</v>
      </c>
      <c r="E81" s="25">
        <v>317</v>
      </c>
    </row>
    <row r="82" spans="1:5" x14ac:dyDescent="0.2">
      <c r="A82" s="26" t="s">
        <v>69</v>
      </c>
      <c r="B82" s="25">
        <v>222</v>
      </c>
      <c r="C82" s="25">
        <f t="shared" si="1"/>
        <v>609</v>
      </c>
      <c r="D82" s="25">
        <v>291</v>
      </c>
      <c r="E82" s="25">
        <v>318</v>
      </c>
    </row>
    <row r="83" spans="1:5" x14ac:dyDescent="0.2">
      <c r="A83" s="26" t="s">
        <v>70</v>
      </c>
      <c r="B83" s="25">
        <v>231</v>
      </c>
      <c r="C83" s="25">
        <f t="shared" si="1"/>
        <v>568</v>
      </c>
      <c r="D83" s="25">
        <v>287</v>
      </c>
      <c r="E83" s="25">
        <v>281</v>
      </c>
    </row>
    <row r="84" spans="1:5" x14ac:dyDescent="0.2">
      <c r="A84" s="26" t="s">
        <v>71</v>
      </c>
      <c r="B84" s="25">
        <v>145</v>
      </c>
      <c r="C84" s="25">
        <f t="shared" si="1"/>
        <v>375</v>
      </c>
      <c r="D84" s="25">
        <v>183</v>
      </c>
      <c r="E84" s="25">
        <v>192</v>
      </c>
    </row>
    <row r="85" spans="1:5" x14ac:dyDescent="0.2">
      <c r="A85" s="26" t="s">
        <v>72</v>
      </c>
      <c r="B85" s="25">
        <v>74</v>
      </c>
      <c r="C85" s="25">
        <f t="shared" si="1"/>
        <v>159</v>
      </c>
      <c r="D85" s="25">
        <v>81</v>
      </c>
      <c r="E85" s="25">
        <v>78</v>
      </c>
    </row>
    <row r="86" spans="1:5" x14ac:dyDescent="0.2">
      <c r="A86" s="26" t="s">
        <v>73</v>
      </c>
      <c r="B86" s="25">
        <v>150</v>
      </c>
      <c r="C86" s="25">
        <f t="shared" si="1"/>
        <v>345</v>
      </c>
      <c r="D86" s="25">
        <v>149</v>
      </c>
      <c r="E86" s="25">
        <v>196</v>
      </c>
    </row>
    <row r="87" spans="1:5" x14ac:dyDescent="0.2">
      <c r="A87" s="26" t="s">
        <v>74</v>
      </c>
      <c r="B87" s="25">
        <v>54</v>
      </c>
      <c r="C87" s="25">
        <f t="shared" si="1"/>
        <v>99</v>
      </c>
      <c r="D87" s="25">
        <v>60</v>
      </c>
      <c r="E87" s="25">
        <v>39</v>
      </c>
    </row>
    <row r="88" spans="1:5" x14ac:dyDescent="0.2">
      <c r="A88" s="26" t="s">
        <v>75</v>
      </c>
      <c r="B88" s="25">
        <v>271</v>
      </c>
      <c r="C88" s="25">
        <f t="shared" si="1"/>
        <v>697</v>
      </c>
      <c r="D88" s="25">
        <v>332</v>
      </c>
      <c r="E88" s="25">
        <v>365</v>
      </c>
    </row>
    <row r="89" spans="1:5" x14ac:dyDescent="0.2">
      <c r="A89" s="26" t="s">
        <v>76</v>
      </c>
      <c r="B89" s="25">
        <v>250</v>
      </c>
      <c r="C89" s="25">
        <f t="shared" si="1"/>
        <v>585</v>
      </c>
      <c r="D89" s="25">
        <v>276</v>
      </c>
      <c r="E89" s="25">
        <v>309</v>
      </c>
    </row>
    <row r="90" spans="1:5" x14ac:dyDescent="0.2">
      <c r="A90" s="26" t="s">
        <v>77</v>
      </c>
      <c r="B90" s="25">
        <v>268</v>
      </c>
      <c r="C90" s="25">
        <f t="shared" si="1"/>
        <v>645</v>
      </c>
      <c r="D90" s="25">
        <v>312</v>
      </c>
      <c r="E90" s="25">
        <v>333</v>
      </c>
    </row>
    <row r="91" spans="1:5" x14ac:dyDescent="0.2">
      <c r="A91" s="26" t="s">
        <v>78</v>
      </c>
      <c r="B91" s="25">
        <v>519</v>
      </c>
      <c r="C91" s="25">
        <f t="shared" si="1"/>
        <v>1303</v>
      </c>
      <c r="D91" s="25">
        <v>642</v>
      </c>
      <c r="E91" s="25">
        <v>661</v>
      </c>
    </row>
    <row r="92" spans="1:5" x14ac:dyDescent="0.2">
      <c r="A92" s="26" t="s">
        <v>79</v>
      </c>
      <c r="B92" s="25">
        <v>492</v>
      </c>
      <c r="C92" s="25">
        <f t="shared" si="1"/>
        <v>1242</v>
      </c>
      <c r="D92" s="25">
        <v>604</v>
      </c>
      <c r="E92" s="25">
        <v>638</v>
      </c>
    </row>
    <row r="93" spans="1:5" x14ac:dyDescent="0.2">
      <c r="A93" s="26" t="s">
        <v>80</v>
      </c>
      <c r="B93" s="25">
        <v>356</v>
      </c>
      <c r="C93" s="25">
        <f t="shared" si="1"/>
        <v>996</v>
      </c>
      <c r="D93" s="25">
        <v>496</v>
      </c>
      <c r="E93" s="25">
        <v>500</v>
      </c>
    </row>
    <row r="94" spans="1:5" x14ac:dyDescent="0.2">
      <c r="A94" s="26" t="s">
        <v>81</v>
      </c>
      <c r="B94" s="30"/>
      <c r="C94" s="25"/>
      <c r="D94" s="30"/>
      <c r="E94" s="30"/>
    </row>
    <row r="95" spans="1:5" x14ac:dyDescent="0.2">
      <c r="A95" s="26" t="s">
        <v>82</v>
      </c>
      <c r="B95" s="25">
        <v>635</v>
      </c>
      <c r="C95" s="25">
        <f t="shared" si="1"/>
        <v>1462</v>
      </c>
      <c r="D95" s="25">
        <v>723</v>
      </c>
      <c r="E95" s="25">
        <v>739</v>
      </c>
    </row>
    <row r="96" spans="1:5" x14ac:dyDescent="0.2">
      <c r="A96" s="26" t="s">
        <v>83</v>
      </c>
      <c r="B96" s="25">
        <v>540</v>
      </c>
      <c r="C96" s="25">
        <f t="shared" si="1"/>
        <v>1304</v>
      </c>
      <c r="D96" s="25">
        <v>640</v>
      </c>
      <c r="E96" s="25">
        <v>664</v>
      </c>
    </row>
    <row r="97" spans="1:6" x14ac:dyDescent="0.2">
      <c r="A97" s="26" t="s">
        <v>84</v>
      </c>
      <c r="B97" s="25">
        <v>493</v>
      </c>
      <c r="C97" s="25">
        <f t="shared" si="1"/>
        <v>1174</v>
      </c>
      <c r="D97" s="25">
        <v>581</v>
      </c>
      <c r="E97" s="25">
        <v>593</v>
      </c>
    </row>
    <row r="98" spans="1:6" x14ac:dyDescent="0.2">
      <c r="A98" s="26" t="s">
        <v>139</v>
      </c>
      <c r="B98" s="25">
        <v>375</v>
      </c>
      <c r="C98" s="25">
        <f t="shared" si="1"/>
        <v>949</v>
      </c>
      <c r="D98" s="25">
        <v>467</v>
      </c>
      <c r="E98" s="25">
        <v>482</v>
      </c>
    </row>
    <row r="99" spans="1:6" x14ac:dyDescent="0.2">
      <c r="A99" s="26" t="s">
        <v>140</v>
      </c>
      <c r="B99" s="25">
        <v>275</v>
      </c>
      <c r="C99" s="25">
        <f t="shared" si="1"/>
        <v>716</v>
      </c>
      <c r="D99" s="25">
        <v>346</v>
      </c>
      <c r="E99" s="25">
        <v>370</v>
      </c>
    </row>
    <row r="100" spans="1:6" x14ac:dyDescent="0.2">
      <c r="A100" s="26" t="s">
        <v>85</v>
      </c>
      <c r="B100" s="25">
        <v>157</v>
      </c>
      <c r="C100" s="25">
        <f t="shared" si="1"/>
        <v>354</v>
      </c>
      <c r="D100" s="25">
        <v>160</v>
      </c>
      <c r="E100" s="25">
        <v>194</v>
      </c>
    </row>
    <row r="101" spans="1:6" x14ac:dyDescent="0.2">
      <c r="A101" s="26" t="s">
        <v>86</v>
      </c>
      <c r="B101" s="25">
        <v>324</v>
      </c>
      <c r="C101" s="25">
        <f t="shared" si="1"/>
        <v>578</v>
      </c>
      <c r="D101" s="25">
        <v>273</v>
      </c>
      <c r="E101" s="25">
        <v>305</v>
      </c>
    </row>
    <row r="102" spans="1:6" x14ac:dyDescent="0.2">
      <c r="A102" s="26" t="s">
        <v>87</v>
      </c>
      <c r="B102" s="25">
        <v>265</v>
      </c>
      <c r="C102" s="25">
        <f t="shared" si="1"/>
        <v>529</v>
      </c>
      <c r="D102" s="25">
        <v>247</v>
      </c>
      <c r="E102" s="25">
        <v>282</v>
      </c>
    </row>
    <row r="103" spans="1:6" x14ac:dyDescent="0.2">
      <c r="A103" s="26" t="s">
        <v>88</v>
      </c>
      <c r="B103" s="25">
        <v>307</v>
      </c>
      <c r="C103" s="25">
        <f t="shared" si="1"/>
        <v>730</v>
      </c>
      <c r="D103" s="25">
        <v>337</v>
      </c>
      <c r="E103" s="25">
        <v>393</v>
      </c>
    </row>
    <row r="104" spans="1:6" x14ac:dyDescent="0.2">
      <c r="A104" s="26" t="s">
        <v>89</v>
      </c>
      <c r="B104" s="30"/>
      <c r="C104" s="25"/>
      <c r="D104" s="30"/>
      <c r="E104" s="30"/>
    </row>
    <row r="105" spans="1:6" x14ac:dyDescent="0.2">
      <c r="A105" s="26" t="s">
        <v>90</v>
      </c>
      <c r="B105" s="25">
        <v>330</v>
      </c>
      <c r="C105" s="25">
        <f t="shared" si="1"/>
        <v>633</v>
      </c>
      <c r="D105" s="25">
        <v>344</v>
      </c>
      <c r="E105" s="25">
        <v>289</v>
      </c>
    </row>
    <row r="106" spans="1:6" x14ac:dyDescent="0.2">
      <c r="A106" s="26" t="s">
        <v>91</v>
      </c>
      <c r="B106" s="25">
        <v>483</v>
      </c>
      <c r="C106" s="25">
        <f t="shared" si="1"/>
        <v>981</v>
      </c>
      <c r="D106" s="25">
        <v>486</v>
      </c>
      <c r="E106" s="25">
        <v>495</v>
      </c>
    </row>
    <row r="107" spans="1:6" x14ac:dyDescent="0.2">
      <c r="A107" s="26" t="s">
        <v>92</v>
      </c>
      <c r="B107" s="25">
        <v>441</v>
      </c>
      <c r="C107" s="25">
        <f t="shared" si="1"/>
        <v>958</v>
      </c>
      <c r="D107" s="25">
        <v>484</v>
      </c>
      <c r="E107" s="25">
        <v>474</v>
      </c>
      <c r="F107" s="37"/>
    </row>
    <row r="108" spans="1:6" x14ac:dyDescent="0.2">
      <c r="A108" s="26" t="s">
        <v>93</v>
      </c>
      <c r="B108" s="25">
        <v>404</v>
      </c>
      <c r="C108" s="25">
        <f t="shared" si="1"/>
        <v>874</v>
      </c>
      <c r="D108" s="25">
        <v>418</v>
      </c>
      <c r="E108" s="25">
        <v>456</v>
      </c>
    </row>
    <row r="109" spans="1:6" x14ac:dyDescent="0.2">
      <c r="A109" s="26" t="s">
        <v>141</v>
      </c>
      <c r="B109" s="25">
        <v>181</v>
      </c>
      <c r="C109" s="25">
        <f t="shared" si="1"/>
        <v>435</v>
      </c>
      <c r="D109" s="25">
        <v>210</v>
      </c>
      <c r="E109" s="25">
        <v>225</v>
      </c>
    </row>
    <row r="110" spans="1:6" x14ac:dyDescent="0.2">
      <c r="A110" s="26" t="s">
        <v>94</v>
      </c>
      <c r="B110" s="25">
        <v>281</v>
      </c>
      <c r="C110" s="25">
        <f t="shared" si="1"/>
        <v>568</v>
      </c>
      <c r="D110" s="25">
        <v>274</v>
      </c>
      <c r="E110" s="25">
        <v>294</v>
      </c>
    </row>
    <row r="111" spans="1:6" x14ac:dyDescent="0.2">
      <c r="A111" s="26" t="s">
        <v>95</v>
      </c>
      <c r="B111" s="25">
        <v>68</v>
      </c>
      <c r="C111" s="25">
        <f t="shared" si="1"/>
        <v>126</v>
      </c>
      <c r="D111" s="25">
        <v>62</v>
      </c>
      <c r="E111" s="25">
        <v>64</v>
      </c>
    </row>
    <row r="112" spans="1:6" x14ac:dyDescent="0.2">
      <c r="A112" s="26" t="s">
        <v>96</v>
      </c>
      <c r="B112" s="25">
        <v>164</v>
      </c>
      <c r="C112" s="25">
        <f t="shared" si="1"/>
        <v>302</v>
      </c>
      <c r="D112" s="25">
        <v>150</v>
      </c>
      <c r="E112" s="25">
        <v>152</v>
      </c>
    </row>
    <row r="113" spans="1:5" x14ac:dyDescent="0.2">
      <c r="A113" s="26" t="s">
        <v>97</v>
      </c>
      <c r="B113" s="25">
        <v>116</v>
      </c>
      <c r="C113" s="25">
        <f t="shared" si="1"/>
        <v>210</v>
      </c>
      <c r="D113" s="25">
        <v>88</v>
      </c>
      <c r="E113" s="25">
        <v>122</v>
      </c>
    </row>
    <row r="114" spans="1:5" x14ac:dyDescent="0.2">
      <c r="A114" s="26" t="s">
        <v>98</v>
      </c>
      <c r="B114" s="25">
        <v>204</v>
      </c>
      <c r="C114" s="25">
        <f t="shared" si="1"/>
        <v>334</v>
      </c>
      <c r="D114" s="25">
        <v>152</v>
      </c>
      <c r="E114" s="25">
        <v>182</v>
      </c>
    </row>
    <row r="115" spans="1:5" x14ac:dyDescent="0.2">
      <c r="A115" s="26" t="s">
        <v>99</v>
      </c>
      <c r="B115" s="25">
        <v>133</v>
      </c>
      <c r="C115" s="25">
        <f t="shared" si="1"/>
        <v>216</v>
      </c>
      <c r="D115" s="25">
        <v>111</v>
      </c>
      <c r="E115" s="25">
        <v>105</v>
      </c>
    </row>
    <row r="116" spans="1:5" x14ac:dyDescent="0.2">
      <c r="A116" s="26" t="s">
        <v>100</v>
      </c>
      <c r="B116" s="25">
        <v>364</v>
      </c>
      <c r="C116" s="25">
        <f t="shared" si="1"/>
        <v>687</v>
      </c>
      <c r="D116" s="25">
        <v>341</v>
      </c>
      <c r="E116" s="25">
        <v>346</v>
      </c>
    </row>
    <row r="117" spans="1:5" x14ac:dyDescent="0.2">
      <c r="A117" s="26" t="s">
        <v>101</v>
      </c>
      <c r="B117" s="25">
        <v>249</v>
      </c>
      <c r="C117" s="25">
        <f t="shared" si="1"/>
        <v>444</v>
      </c>
      <c r="D117" s="25">
        <v>241</v>
      </c>
      <c r="E117" s="25">
        <v>203</v>
      </c>
    </row>
    <row r="118" spans="1:5" x14ac:dyDescent="0.2">
      <c r="A118" s="26" t="s">
        <v>102</v>
      </c>
      <c r="B118" s="25">
        <v>290</v>
      </c>
      <c r="C118" s="25">
        <f t="shared" si="1"/>
        <v>517</v>
      </c>
      <c r="D118" s="25">
        <v>311</v>
      </c>
      <c r="E118" s="25">
        <v>206</v>
      </c>
    </row>
    <row r="119" spans="1:5" x14ac:dyDescent="0.2">
      <c r="A119" s="26" t="s">
        <v>103</v>
      </c>
      <c r="B119" s="25">
        <v>89</v>
      </c>
      <c r="C119" s="25">
        <f t="shared" si="1"/>
        <v>162</v>
      </c>
      <c r="D119" s="25">
        <v>84</v>
      </c>
      <c r="E119" s="25">
        <v>78</v>
      </c>
    </row>
    <row r="120" spans="1:5" x14ac:dyDescent="0.2">
      <c r="A120" s="26" t="s">
        <v>104</v>
      </c>
      <c r="B120" s="25">
        <v>314</v>
      </c>
      <c r="C120" s="25">
        <f t="shared" si="1"/>
        <v>708</v>
      </c>
      <c r="D120" s="25">
        <v>349</v>
      </c>
      <c r="E120" s="25">
        <v>359</v>
      </c>
    </row>
    <row r="121" spans="1:5" x14ac:dyDescent="0.2">
      <c r="A121" s="26" t="s">
        <v>105</v>
      </c>
      <c r="B121" s="25">
        <v>634</v>
      </c>
      <c r="C121" s="25">
        <f t="shared" si="1"/>
        <v>1400</v>
      </c>
      <c r="D121" s="25">
        <v>730</v>
      </c>
      <c r="E121" s="25">
        <v>670</v>
      </c>
    </row>
    <row r="122" spans="1:5" x14ac:dyDescent="0.2">
      <c r="A122" s="26" t="s">
        <v>106</v>
      </c>
      <c r="B122" s="25">
        <v>4</v>
      </c>
      <c r="C122" s="25">
        <f t="shared" si="1"/>
        <v>5</v>
      </c>
      <c r="D122" s="25">
        <v>4</v>
      </c>
      <c r="E122" s="25">
        <v>1</v>
      </c>
    </row>
    <row r="123" spans="1:5" x14ac:dyDescent="0.2">
      <c r="A123" s="26" t="s">
        <v>107</v>
      </c>
      <c r="B123" s="25">
        <v>268</v>
      </c>
      <c r="C123" s="25">
        <f t="shared" si="1"/>
        <v>671</v>
      </c>
      <c r="D123" s="25">
        <v>332</v>
      </c>
      <c r="E123" s="25">
        <v>339</v>
      </c>
    </row>
    <row r="124" spans="1:5" x14ac:dyDescent="0.2">
      <c r="A124" s="26" t="s">
        <v>108</v>
      </c>
      <c r="B124" s="25">
        <v>199</v>
      </c>
      <c r="C124" s="25">
        <f t="shared" si="1"/>
        <v>397</v>
      </c>
      <c r="D124" s="25">
        <v>188</v>
      </c>
      <c r="E124" s="25">
        <v>209</v>
      </c>
    </row>
    <row r="125" spans="1:5" x14ac:dyDescent="0.2">
      <c r="A125" s="26" t="s">
        <v>109</v>
      </c>
      <c r="B125" s="25">
        <v>205</v>
      </c>
      <c r="C125" s="25">
        <f t="shared" si="1"/>
        <v>483</v>
      </c>
      <c r="D125" s="25">
        <v>232</v>
      </c>
      <c r="E125" s="25">
        <v>251</v>
      </c>
    </row>
    <row r="126" spans="1:5" x14ac:dyDescent="0.2">
      <c r="A126" s="26" t="s">
        <v>110</v>
      </c>
      <c r="B126" s="25">
        <v>288</v>
      </c>
      <c r="C126" s="25">
        <f t="shared" si="1"/>
        <v>721</v>
      </c>
      <c r="D126" s="25">
        <v>374</v>
      </c>
      <c r="E126" s="25">
        <v>347</v>
      </c>
    </row>
    <row r="127" spans="1:5" x14ac:dyDescent="0.2">
      <c r="A127" s="26" t="s">
        <v>111</v>
      </c>
      <c r="B127" s="25">
        <v>261</v>
      </c>
      <c r="C127" s="25">
        <f t="shared" si="1"/>
        <v>735</v>
      </c>
      <c r="D127" s="25">
        <v>353</v>
      </c>
      <c r="E127" s="25">
        <v>382</v>
      </c>
    </row>
    <row r="128" spans="1:5" x14ac:dyDescent="0.2">
      <c r="A128" s="26" t="s">
        <v>112</v>
      </c>
      <c r="B128" s="25">
        <v>224</v>
      </c>
      <c r="C128" s="25">
        <f t="shared" si="1"/>
        <v>580</v>
      </c>
      <c r="D128" s="25">
        <v>277</v>
      </c>
      <c r="E128" s="25">
        <v>303</v>
      </c>
    </row>
    <row r="129" spans="1:5" x14ac:dyDescent="0.2">
      <c r="A129" s="26" t="s">
        <v>113</v>
      </c>
      <c r="B129" s="25">
        <v>105</v>
      </c>
      <c r="C129" s="25">
        <f t="shared" si="1"/>
        <v>175</v>
      </c>
      <c r="D129" s="25">
        <v>89</v>
      </c>
      <c r="E129" s="25">
        <v>86</v>
      </c>
    </row>
    <row r="130" spans="1:5" x14ac:dyDescent="0.2">
      <c r="A130" s="26" t="s">
        <v>114</v>
      </c>
      <c r="B130" s="25">
        <v>57</v>
      </c>
      <c r="C130" s="25">
        <f t="shared" si="1"/>
        <v>78</v>
      </c>
      <c r="D130" s="25">
        <v>46</v>
      </c>
      <c r="E130" s="25">
        <v>32</v>
      </c>
    </row>
    <row r="131" spans="1:5" x14ac:dyDescent="0.2">
      <c r="A131" s="26" t="s">
        <v>115</v>
      </c>
      <c r="B131" s="25">
        <v>11</v>
      </c>
      <c r="C131" s="25">
        <f t="shared" si="1"/>
        <v>23</v>
      </c>
      <c r="D131" s="25">
        <v>11</v>
      </c>
      <c r="E131" s="25">
        <v>12</v>
      </c>
    </row>
    <row r="132" spans="1:5" x14ac:dyDescent="0.2">
      <c r="A132" s="26" t="s">
        <v>116</v>
      </c>
      <c r="B132" s="25">
        <v>107</v>
      </c>
      <c r="C132" s="25">
        <f t="shared" si="1"/>
        <v>180</v>
      </c>
      <c r="D132" s="25">
        <v>92</v>
      </c>
      <c r="E132" s="25">
        <v>88</v>
      </c>
    </row>
    <row r="133" spans="1:5" x14ac:dyDescent="0.2">
      <c r="A133" s="26" t="s">
        <v>117</v>
      </c>
      <c r="B133" s="25">
        <v>31</v>
      </c>
      <c r="C133" s="25">
        <f t="shared" ref="C133:C147" si="2">SUM(D133:E133)</f>
        <v>67</v>
      </c>
      <c r="D133" s="25">
        <v>33</v>
      </c>
      <c r="E133" s="25">
        <v>34</v>
      </c>
    </row>
    <row r="134" spans="1:5" x14ac:dyDescent="0.2">
      <c r="A134" s="26" t="s">
        <v>118</v>
      </c>
      <c r="B134" s="25">
        <v>29</v>
      </c>
      <c r="C134" s="25">
        <f t="shared" si="2"/>
        <v>54</v>
      </c>
      <c r="D134" s="25">
        <v>28</v>
      </c>
      <c r="E134" s="25">
        <v>26</v>
      </c>
    </row>
    <row r="135" spans="1:5" x14ac:dyDescent="0.2">
      <c r="A135" s="26" t="s">
        <v>119</v>
      </c>
      <c r="B135" s="25">
        <v>61</v>
      </c>
      <c r="C135" s="25">
        <f t="shared" si="2"/>
        <v>233</v>
      </c>
      <c r="D135" s="25">
        <v>128</v>
      </c>
      <c r="E135" s="25">
        <v>105</v>
      </c>
    </row>
    <row r="136" spans="1:5" x14ac:dyDescent="0.2">
      <c r="A136" s="26" t="s">
        <v>120</v>
      </c>
      <c r="B136" s="25">
        <v>393</v>
      </c>
      <c r="C136" s="25">
        <f t="shared" si="2"/>
        <v>994</v>
      </c>
      <c r="D136" s="25">
        <v>478</v>
      </c>
      <c r="E136" s="25">
        <v>516</v>
      </c>
    </row>
    <row r="137" spans="1:5" x14ac:dyDescent="0.2">
      <c r="A137" s="26" t="s">
        <v>121</v>
      </c>
      <c r="B137" s="25">
        <v>234</v>
      </c>
      <c r="C137" s="25">
        <f t="shared" si="2"/>
        <v>560</v>
      </c>
      <c r="D137" s="25">
        <v>280</v>
      </c>
      <c r="E137" s="25">
        <v>280</v>
      </c>
    </row>
    <row r="138" spans="1:5" x14ac:dyDescent="0.2">
      <c r="A138" s="26" t="s">
        <v>132</v>
      </c>
      <c r="B138" s="25">
        <v>292</v>
      </c>
      <c r="C138" s="25">
        <f t="shared" si="2"/>
        <v>742</v>
      </c>
      <c r="D138" s="25">
        <v>360</v>
      </c>
      <c r="E138" s="25">
        <v>382</v>
      </c>
    </row>
    <row r="139" spans="1:5" x14ac:dyDescent="0.2">
      <c r="A139" s="26" t="s">
        <v>122</v>
      </c>
      <c r="B139" s="25">
        <v>228</v>
      </c>
      <c r="C139" s="25">
        <f t="shared" si="2"/>
        <v>542</v>
      </c>
      <c r="D139" s="25">
        <v>249</v>
      </c>
      <c r="E139" s="25">
        <v>293</v>
      </c>
    </row>
    <row r="140" spans="1:5" x14ac:dyDescent="0.2">
      <c r="A140" s="26" t="s">
        <v>123</v>
      </c>
      <c r="B140" s="25">
        <v>313</v>
      </c>
      <c r="C140" s="25">
        <f t="shared" si="2"/>
        <v>883</v>
      </c>
      <c r="D140" s="25">
        <v>427</v>
      </c>
      <c r="E140" s="25">
        <v>456</v>
      </c>
    </row>
    <row r="141" spans="1:5" x14ac:dyDescent="0.2">
      <c r="A141" s="26" t="s">
        <v>124</v>
      </c>
      <c r="B141" s="25">
        <v>117</v>
      </c>
      <c r="C141" s="25">
        <f t="shared" si="2"/>
        <v>302</v>
      </c>
      <c r="D141" s="25">
        <v>144</v>
      </c>
      <c r="E141" s="25">
        <v>158</v>
      </c>
    </row>
    <row r="142" spans="1:5" x14ac:dyDescent="0.2">
      <c r="A142" s="26" t="s">
        <v>125</v>
      </c>
      <c r="B142" s="25">
        <v>208</v>
      </c>
      <c r="C142" s="25">
        <f t="shared" si="2"/>
        <v>542</v>
      </c>
      <c r="D142" s="25">
        <v>283</v>
      </c>
      <c r="E142" s="25">
        <v>259</v>
      </c>
    </row>
    <row r="143" spans="1:5" x14ac:dyDescent="0.2">
      <c r="A143" s="26" t="s">
        <v>126</v>
      </c>
      <c r="B143" s="25">
        <v>303</v>
      </c>
      <c r="C143" s="25">
        <f t="shared" si="2"/>
        <v>757</v>
      </c>
      <c r="D143" s="25">
        <v>357</v>
      </c>
      <c r="E143" s="25">
        <v>400</v>
      </c>
    </row>
    <row r="144" spans="1:5" x14ac:dyDescent="0.2">
      <c r="A144" s="26" t="s">
        <v>127</v>
      </c>
      <c r="B144" s="25">
        <v>366</v>
      </c>
      <c r="C144" s="25">
        <f t="shared" si="2"/>
        <v>900</v>
      </c>
      <c r="D144" s="25">
        <v>459</v>
      </c>
      <c r="E144" s="25">
        <v>441</v>
      </c>
    </row>
    <row r="145" spans="1:5" x14ac:dyDescent="0.2">
      <c r="A145" s="26" t="s">
        <v>128</v>
      </c>
      <c r="B145" s="25">
        <v>272</v>
      </c>
      <c r="C145" s="25">
        <f t="shared" si="2"/>
        <v>489</v>
      </c>
      <c r="D145" s="25">
        <v>257</v>
      </c>
      <c r="E145" s="25">
        <v>232</v>
      </c>
    </row>
    <row r="146" spans="1:5" x14ac:dyDescent="0.2">
      <c r="A146" s="26" t="s">
        <v>129</v>
      </c>
      <c r="B146" s="25">
        <v>66</v>
      </c>
      <c r="C146" s="25">
        <f t="shared" si="2"/>
        <v>159</v>
      </c>
      <c r="D146" s="25">
        <v>83</v>
      </c>
      <c r="E146" s="25">
        <v>76</v>
      </c>
    </row>
    <row r="147" spans="1:5" ht="13.8" thickBot="1" x14ac:dyDescent="0.25">
      <c r="A147" s="27" t="s">
        <v>130</v>
      </c>
      <c r="B147" s="28">
        <v>42</v>
      </c>
      <c r="C147" s="28">
        <f t="shared" si="2"/>
        <v>46</v>
      </c>
      <c r="D147" s="28">
        <v>21</v>
      </c>
      <c r="E147" s="28">
        <v>25</v>
      </c>
    </row>
    <row r="148" spans="1:5" x14ac:dyDescent="0.2">
      <c r="A148" s="8"/>
      <c r="B148" s="37"/>
      <c r="C148" s="37"/>
      <c r="D148" s="37"/>
      <c r="E148" s="37"/>
    </row>
    <row r="149" spans="1:5" x14ac:dyDescent="0.2">
      <c r="A149" s="8" t="s">
        <v>164</v>
      </c>
      <c r="B149" s="29"/>
      <c r="C149" s="29"/>
      <c r="D149" s="29"/>
      <c r="E149" s="29"/>
    </row>
    <row r="150" spans="1:5" x14ac:dyDescent="0.2">
      <c r="B150" s="34"/>
      <c r="C150" s="34"/>
      <c r="D150" s="34"/>
      <c r="E150" s="34"/>
    </row>
    <row r="151" spans="1:5" x14ac:dyDescent="0.2">
      <c r="A151" s="33" t="s">
        <v>181</v>
      </c>
      <c r="B151" s="34"/>
      <c r="D151" s="34"/>
      <c r="E151" s="34"/>
    </row>
    <row r="152" spans="1:5" x14ac:dyDescent="0.2">
      <c r="A152" s="33" t="s">
        <v>179</v>
      </c>
      <c r="B152" s="34"/>
      <c r="D152" s="34"/>
      <c r="E152" s="34"/>
    </row>
    <row r="153" spans="1:5" x14ac:dyDescent="0.2">
      <c r="A153" s="36" t="s">
        <v>178</v>
      </c>
      <c r="B153" s="34"/>
      <c r="D153" s="34"/>
      <c r="E153" s="34"/>
    </row>
    <row r="154" spans="1:5" x14ac:dyDescent="0.2">
      <c r="A154" s="33" t="s">
        <v>176</v>
      </c>
    </row>
    <row r="155" spans="1:5" x14ac:dyDescent="0.2">
      <c r="A155" s="36" t="s">
        <v>177</v>
      </c>
      <c r="B155" s="34"/>
    </row>
    <row r="160" spans="1:5" x14ac:dyDescent="0.2">
      <c r="B160" s="34"/>
      <c r="C160" s="34"/>
      <c r="D160" s="34"/>
      <c r="E160" s="34"/>
    </row>
  </sheetData>
  <phoneticPr fontId="2"/>
  <pageMargins left="0.75" right="0.75" top="1" bottom="1" header="0.51200000000000001" footer="0.51200000000000001"/>
  <pageSetup paperSize="9" scale="12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0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201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245</v>
      </c>
      <c r="C3" s="25">
        <v>607</v>
      </c>
      <c r="D3" s="25">
        <v>296</v>
      </c>
      <c r="E3" s="25">
        <v>311</v>
      </c>
    </row>
    <row r="4" spans="1:5" x14ac:dyDescent="0.2">
      <c r="A4" s="26" t="s">
        <v>2</v>
      </c>
      <c r="B4" s="25">
        <v>10</v>
      </c>
      <c r="C4" s="25">
        <v>23</v>
      </c>
      <c r="D4" s="25">
        <v>12</v>
      </c>
      <c r="E4" s="25">
        <v>11</v>
      </c>
    </row>
    <row r="5" spans="1:5" x14ac:dyDescent="0.2">
      <c r="A5" s="26" t="s">
        <v>4</v>
      </c>
      <c r="B5" s="25">
        <v>231</v>
      </c>
      <c r="C5" s="25">
        <v>576</v>
      </c>
      <c r="D5" s="25">
        <v>272</v>
      </c>
      <c r="E5" s="25">
        <v>304</v>
      </c>
    </row>
    <row r="6" spans="1:5" x14ac:dyDescent="0.2">
      <c r="A6" s="26" t="s">
        <v>3</v>
      </c>
      <c r="B6" s="25">
        <v>238</v>
      </c>
      <c r="C6" s="25">
        <v>591</v>
      </c>
      <c r="D6" s="25">
        <v>283</v>
      </c>
      <c r="E6" s="25">
        <v>308</v>
      </c>
    </row>
    <row r="7" spans="1:5" x14ac:dyDescent="0.2">
      <c r="A7" s="26" t="s">
        <v>5</v>
      </c>
      <c r="B7" s="25">
        <v>153</v>
      </c>
      <c r="C7" s="25">
        <v>389</v>
      </c>
      <c r="D7" s="25">
        <v>196</v>
      </c>
      <c r="E7" s="25">
        <v>193</v>
      </c>
    </row>
    <row r="8" spans="1:5" x14ac:dyDescent="0.2">
      <c r="A8" s="26" t="s">
        <v>6</v>
      </c>
      <c r="B8" s="25">
        <v>346</v>
      </c>
      <c r="C8" s="25">
        <v>828</v>
      </c>
      <c r="D8" s="25">
        <v>385</v>
      </c>
      <c r="E8" s="25">
        <v>443</v>
      </c>
    </row>
    <row r="9" spans="1:5" x14ac:dyDescent="0.2">
      <c r="A9" s="26" t="s">
        <v>7</v>
      </c>
      <c r="B9" s="25">
        <v>212</v>
      </c>
      <c r="C9" s="25">
        <v>485</v>
      </c>
      <c r="D9" s="25">
        <v>222</v>
      </c>
      <c r="E9" s="25">
        <v>263</v>
      </c>
    </row>
    <row r="10" spans="1:5" x14ac:dyDescent="0.2">
      <c r="A10" s="26" t="s">
        <v>8</v>
      </c>
      <c r="B10" s="25">
        <v>180</v>
      </c>
      <c r="C10" s="25">
        <v>513</v>
      </c>
      <c r="D10" s="25">
        <v>233</v>
      </c>
      <c r="E10" s="25">
        <v>280</v>
      </c>
    </row>
    <row r="11" spans="1:5" x14ac:dyDescent="0.2">
      <c r="A11" s="26" t="s">
        <v>9</v>
      </c>
      <c r="B11" s="25">
        <v>367</v>
      </c>
      <c r="C11" s="25">
        <v>1029</v>
      </c>
      <c r="D11" s="25">
        <v>494</v>
      </c>
      <c r="E11" s="25">
        <v>535</v>
      </c>
    </row>
    <row r="12" spans="1:5" x14ac:dyDescent="0.2">
      <c r="A12" s="26" t="s">
        <v>10</v>
      </c>
      <c r="B12" s="25">
        <v>331</v>
      </c>
      <c r="C12" s="25">
        <v>895</v>
      </c>
      <c r="D12" s="25">
        <v>437</v>
      </c>
      <c r="E12" s="25">
        <v>458</v>
      </c>
    </row>
    <row r="13" spans="1:5" x14ac:dyDescent="0.2">
      <c r="A13" s="26" t="s">
        <v>11</v>
      </c>
      <c r="B13" s="25">
        <v>391</v>
      </c>
      <c r="C13" s="25">
        <v>1000</v>
      </c>
      <c r="D13" s="25">
        <v>474</v>
      </c>
      <c r="E13" s="25">
        <v>526</v>
      </c>
    </row>
    <row r="14" spans="1:5" x14ac:dyDescent="0.2">
      <c r="A14" s="26" t="s">
        <v>12</v>
      </c>
      <c r="B14" s="25">
        <v>386</v>
      </c>
      <c r="C14" s="25">
        <v>1101</v>
      </c>
      <c r="D14" s="25">
        <v>536</v>
      </c>
      <c r="E14" s="25">
        <v>565</v>
      </c>
    </row>
    <row r="15" spans="1:5" x14ac:dyDescent="0.2">
      <c r="A15" s="26" t="s">
        <v>13</v>
      </c>
      <c r="B15" s="25">
        <v>124</v>
      </c>
      <c r="C15" s="25">
        <v>362</v>
      </c>
      <c r="D15" s="25">
        <v>181</v>
      </c>
      <c r="E15" s="25">
        <v>181</v>
      </c>
    </row>
    <row r="16" spans="1:5" x14ac:dyDescent="0.2">
      <c r="A16" s="26" t="s">
        <v>14</v>
      </c>
      <c r="B16" s="25">
        <v>149</v>
      </c>
      <c r="C16" s="25">
        <v>412</v>
      </c>
      <c r="D16" s="25">
        <v>195</v>
      </c>
      <c r="E16" s="25">
        <v>217</v>
      </c>
    </row>
    <row r="17" spans="1:5" x14ac:dyDescent="0.2">
      <c r="A17" s="26" t="s">
        <v>15</v>
      </c>
      <c r="B17" s="25">
        <v>160</v>
      </c>
      <c r="C17" s="25">
        <v>386</v>
      </c>
      <c r="D17" s="25">
        <v>197</v>
      </c>
      <c r="E17" s="25">
        <v>189</v>
      </c>
    </row>
    <row r="18" spans="1:5" x14ac:dyDescent="0.2">
      <c r="A18" s="26" t="s">
        <v>16</v>
      </c>
      <c r="B18" s="25">
        <v>55</v>
      </c>
      <c r="C18" s="25">
        <v>178</v>
      </c>
      <c r="D18" s="25">
        <v>85</v>
      </c>
      <c r="E18" s="25">
        <v>93</v>
      </c>
    </row>
    <row r="19" spans="1:5" x14ac:dyDescent="0.2">
      <c r="A19" s="26" t="s">
        <v>17</v>
      </c>
      <c r="B19" s="25">
        <v>236</v>
      </c>
      <c r="C19" s="25">
        <v>640</v>
      </c>
      <c r="D19" s="25">
        <v>322</v>
      </c>
      <c r="E19" s="25">
        <v>318</v>
      </c>
    </row>
    <row r="20" spans="1:5" x14ac:dyDescent="0.2">
      <c r="A20" s="26" t="s">
        <v>18</v>
      </c>
      <c r="B20" s="25">
        <v>259</v>
      </c>
      <c r="C20" s="25">
        <v>689</v>
      </c>
      <c r="D20" s="25">
        <v>320</v>
      </c>
      <c r="E20" s="25">
        <v>369</v>
      </c>
    </row>
    <row r="21" spans="1:5" x14ac:dyDescent="0.2">
      <c r="A21" s="26" t="s">
        <v>19</v>
      </c>
      <c r="B21" s="25">
        <v>460</v>
      </c>
      <c r="C21" s="25">
        <v>1358</v>
      </c>
      <c r="D21" s="25">
        <v>666</v>
      </c>
      <c r="E21" s="25">
        <v>692</v>
      </c>
    </row>
    <row r="22" spans="1:5" x14ac:dyDescent="0.2">
      <c r="A22" s="26" t="s">
        <v>20</v>
      </c>
      <c r="B22" s="25">
        <v>313</v>
      </c>
      <c r="C22" s="25">
        <v>991</v>
      </c>
      <c r="D22" s="25">
        <v>473</v>
      </c>
      <c r="E22" s="25">
        <v>518</v>
      </c>
    </row>
    <row r="23" spans="1:5" x14ac:dyDescent="0.2">
      <c r="A23" s="26" t="s">
        <v>21</v>
      </c>
      <c r="B23" s="25">
        <v>695</v>
      </c>
      <c r="C23" s="25">
        <v>2088</v>
      </c>
      <c r="D23" s="25">
        <v>972</v>
      </c>
      <c r="E23" s="25">
        <v>1116</v>
      </c>
    </row>
    <row r="24" spans="1:5" x14ac:dyDescent="0.2">
      <c r="A24" s="26" t="s">
        <v>22</v>
      </c>
      <c r="B24" s="25">
        <v>403</v>
      </c>
      <c r="C24" s="25">
        <v>1232</v>
      </c>
      <c r="D24" s="25">
        <v>597</v>
      </c>
      <c r="E24" s="25">
        <v>635</v>
      </c>
    </row>
    <row r="25" spans="1:5" x14ac:dyDescent="0.2">
      <c r="A25" s="26" t="s">
        <v>183</v>
      </c>
      <c r="B25" s="25">
        <v>34</v>
      </c>
      <c r="C25" s="25">
        <v>109</v>
      </c>
      <c r="D25" s="25">
        <v>53</v>
      </c>
      <c r="E25" s="25">
        <v>56</v>
      </c>
    </row>
    <row r="26" spans="1:5" x14ac:dyDescent="0.2">
      <c r="A26" s="26" t="s">
        <v>142</v>
      </c>
      <c r="B26" s="25">
        <v>377</v>
      </c>
      <c r="C26" s="25">
        <v>844</v>
      </c>
      <c r="D26" s="25">
        <v>378</v>
      </c>
      <c r="E26" s="25">
        <v>466</v>
      </c>
    </row>
    <row r="27" spans="1:5" x14ac:dyDescent="0.2">
      <c r="A27" s="26" t="s">
        <v>143</v>
      </c>
      <c r="B27" s="25">
        <v>269</v>
      </c>
      <c r="C27" s="25">
        <v>613</v>
      </c>
      <c r="D27" s="25">
        <v>295</v>
      </c>
      <c r="E27" s="25">
        <v>318</v>
      </c>
    </row>
    <row r="28" spans="1:5" x14ac:dyDescent="0.2">
      <c r="A28" s="26" t="s">
        <v>144</v>
      </c>
      <c r="B28" s="25">
        <v>331</v>
      </c>
      <c r="C28" s="25">
        <v>743</v>
      </c>
      <c r="D28" s="25">
        <v>337</v>
      </c>
      <c r="E28" s="25">
        <v>406</v>
      </c>
    </row>
    <row r="29" spans="1:5" x14ac:dyDescent="0.2">
      <c r="A29" s="26" t="s">
        <v>145</v>
      </c>
      <c r="B29" s="25">
        <v>232</v>
      </c>
      <c r="C29" s="25">
        <v>537</v>
      </c>
      <c r="D29" s="25">
        <v>254</v>
      </c>
      <c r="E29" s="25">
        <v>283</v>
      </c>
    </row>
    <row r="30" spans="1:5" x14ac:dyDescent="0.2">
      <c r="A30" s="26" t="s">
        <v>146</v>
      </c>
      <c r="B30" s="25">
        <v>268</v>
      </c>
      <c r="C30" s="25">
        <v>616</v>
      </c>
      <c r="D30" s="25">
        <v>266</v>
      </c>
      <c r="E30" s="25">
        <v>350</v>
      </c>
    </row>
    <row r="31" spans="1:5" x14ac:dyDescent="0.2">
      <c r="A31" s="26" t="s">
        <v>147</v>
      </c>
      <c r="B31" s="25">
        <v>234</v>
      </c>
      <c r="C31" s="25">
        <v>592</v>
      </c>
      <c r="D31" s="25">
        <v>252</v>
      </c>
      <c r="E31" s="25">
        <v>340</v>
      </c>
    </row>
    <row r="32" spans="1:5" x14ac:dyDescent="0.2">
      <c r="A32" s="26" t="s">
        <v>148</v>
      </c>
      <c r="B32" s="25">
        <v>313</v>
      </c>
      <c r="C32" s="25">
        <v>746</v>
      </c>
      <c r="D32" s="25">
        <v>346</v>
      </c>
      <c r="E32" s="25">
        <v>400</v>
      </c>
    </row>
    <row r="33" spans="1:5" x14ac:dyDescent="0.2">
      <c r="A33" s="26" t="s">
        <v>30</v>
      </c>
      <c r="B33" s="25">
        <v>319</v>
      </c>
      <c r="C33" s="25">
        <v>827</v>
      </c>
      <c r="D33" s="25">
        <v>385</v>
      </c>
      <c r="E33" s="25">
        <v>442</v>
      </c>
    </row>
    <row r="34" spans="1:5" x14ac:dyDescent="0.2">
      <c r="A34" s="26" t="s">
        <v>149</v>
      </c>
      <c r="B34" s="25">
        <v>157</v>
      </c>
      <c r="C34" s="25">
        <v>407</v>
      </c>
      <c r="D34" s="25">
        <v>204</v>
      </c>
      <c r="E34" s="25">
        <v>203</v>
      </c>
    </row>
    <row r="35" spans="1:5" x14ac:dyDescent="0.2">
      <c r="A35" s="26" t="s">
        <v>150</v>
      </c>
      <c r="B35" s="25">
        <v>310</v>
      </c>
      <c r="C35" s="25">
        <v>785</v>
      </c>
      <c r="D35" s="25">
        <v>389</v>
      </c>
      <c r="E35" s="25">
        <v>396</v>
      </c>
    </row>
    <row r="36" spans="1:5" x14ac:dyDescent="0.2">
      <c r="A36" s="26" t="s">
        <v>151</v>
      </c>
      <c r="B36" s="25">
        <v>160</v>
      </c>
      <c r="C36" s="25">
        <v>403</v>
      </c>
      <c r="D36" s="25">
        <v>180</v>
      </c>
      <c r="E36" s="25">
        <v>223</v>
      </c>
    </row>
    <row r="37" spans="1:5" x14ac:dyDescent="0.2">
      <c r="A37" s="26" t="s">
        <v>152</v>
      </c>
      <c r="B37" s="25">
        <v>166</v>
      </c>
      <c r="C37" s="25">
        <v>389</v>
      </c>
      <c r="D37" s="25">
        <v>192</v>
      </c>
      <c r="E37" s="25">
        <v>197</v>
      </c>
    </row>
    <row r="38" spans="1:5" x14ac:dyDescent="0.2">
      <c r="A38" s="26" t="s">
        <v>153</v>
      </c>
      <c r="B38" s="25">
        <v>176</v>
      </c>
      <c r="C38" s="25">
        <v>407</v>
      </c>
      <c r="D38" s="25">
        <v>189</v>
      </c>
      <c r="E38" s="25">
        <v>218</v>
      </c>
    </row>
    <row r="39" spans="1:5" x14ac:dyDescent="0.2">
      <c r="A39" s="26" t="s">
        <v>154</v>
      </c>
      <c r="B39" s="25">
        <v>183</v>
      </c>
      <c r="C39" s="25">
        <v>443</v>
      </c>
      <c r="D39" s="25">
        <v>216</v>
      </c>
      <c r="E39" s="25">
        <v>227</v>
      </c>
    </row>
    <row r="40" spans="1:5" x14ac:dyDescent="0.2">
      <c r="A40" s="26" t="s">
        <v>155</v>
      </c>
      <c r="B40" s="25">
        <v>187</v>
      </c>
      <c r="C40" s="25">
        <v>501</v>
      </c>
      <c r="D40" s="25">
        <v>235</v>
      </c>
      <c r="E40" s="25">
        <v>266</v>
      </c>
    </row>
    <row r="41" spans="1:5" x14ac:dyDescent="0.2">
      <c r="A41" s="26" t="s">
        <v>156</v>
      </c>
      <c r="B41" s="25">
        <v>279</v>
      </c>
      <c r="C41" s="25">
        <v>689</v>
      </c>
      <c r="D41" s="25">
        <v>325</v>
      </c>
      <c r="E41" s="25">
        <v>364</v>
      </c>
    </row>
    <row r="42" spans="1:5" x14ac:dyDescent="0.2">
      <c r="A42" s="26" t="s">
        <v>157</v>
      </c>
      <c r="B42" s="25">
        <v>339</v>
      </c>
      <c r="C42" s="25">
        <v>1054</v>
      </c>
      <c r="D42" s="25">
        <v>519</v>
      </c>
      <c r="E42" s="25">
        <v>535</v>
      </c>
    </row>
    <row r="43" spans="1:5" x14ac:dyDescent="0.2">
      <c r="A43" s="26" t="s">
        <v>158</v>
      </c>
      <c r="B43" s="25">
        <v>213</v>
      </c>
      <c r="C43" s="25">
        <v>709</v>
      </c>
      <c r="D43" s="25">
        <v>357</v>
      </c>
      <c r="E43" s="25">
        <v>352</v>
      </c>
    </row>
    <row r="44" spans="1:5" x14ac:dyDescent="0.2">
      <c r="A44" s="26" t="s">
        <v>159</v>
      </c>
      <c r="B44" s="25">
        <v>168</v>
      </c>
      <c r="C44" s="25">
        <v>586</v>
      </c>
      <c r="D44" s="25">
        <v>293</v>
      </c>
      <c r="E44" s="25">
        <v>293</v>
      </c>
    </row>
    <row r="45" spans="1:5" x14ac:dyDescent="0.2">
      <c r="A45" s="26" t="s">
        <v>160</v>
      </c>
      <c r="B45" s="25">
        <v>272</v>
      </c>
      <c r="C45" s="25">
        <v>955</v>
      </c>
      <c r="D45" s="25">
        <v>459</v>
      </c>
      <c r="E45" s="25">
        <v>496</v>
      </c>
    </row>
    <row r="46" spans="1:5" x14ac:dyDescent="0.2">
      <c r="A46" s="26" t="s">
        <v>43</v>
      </c>
      <c r="B46" s="25"/>
      <c r="C46" s="25"/>
      <c r="D46" s="25"/>
      <c r="E46" s="25"/>
    </row>
    <row r="47" spans="1:5" x14ac:dyDescent="0.2">
      <c r="A47" s="26" t="s">
        <v>44</v>
      </c>
      <c r="B47" s="25">
        <v>73</v>
      </c>
      <c r="C47" s="25">
        <v>220</v>
      </c>
      <c r="D47" s="25">
        <v>111</v>
      </c>
      <c r="E47" s="25">
        <v>109</v>
      </c>
    </row>
    <row r="48" spans="1:5" x14ac:dyDescent="0.2">
      <c r="A48" s="26" t="s">
        <v>45</v>
      </c>
      <c r="B48" s="25">
        <v>792</v>
      </c>
      <c r="C48" s="25">
        <v>2038</v>
      </c>
      <c r="D48" s="25">
        <v>961</v>
      </c>
      <c r="E48" s="25">
        <v>1077</v>
      </c>
    </row>
    <row r="49" spans="1:6" x14ac:dyDescent="0.2">
      <c r="A49" s="26" t="s">
        <v>46</v>
      </c>
      <c r="B49" s="25">
        <v>371</v>
      </c>
      <c r="C49" s="25">
        <v>853</v>
      </c>
      <c r="D49" s="25">
        <v>393</v>
      </c>
      <c r="E49" s="25">
        <v>460</v>
      </c>
    </row>
    <row r="50" spans="1:6" x14ac:dyDescent="0.2">
      <c r="A50" s="26" t="s">
        <v>137</v>
      </c>
      <c r="B50" s="25">
        <v>395</v>
      </c>
      <c r="C50" s="25">
        <v>1006</v>
      </c>
      <c r="D50" s="25">
        <v>472</v>
      </c>
      <c r="E50" s="25">
        <v>534</v>
      </c>
    </row>
    <row r="51" spans="1:6" x14ac:dyDescent="0.2">
      <c r="A51" s="26" t="s">
        <v>182</v>
      </c>
      <c r="B51" s="25">
        <v>270</v>
      </c>
      <c r="C51" s="25">
        <v>821</v>
      </c>
      <c r="D51" s="25">
        <v>409</v>
      </c>
      <c r="E51" s="25">
        <v>412</v>
      </c>
    </row>
    <row r="52" spans="1:6" x14ac:dyDescent="0.2">
      <c r="A52" s="26" t="s">
        <v>168</v>
      </c>
      <c r="B52" s="25">
        <v>97</v>
      </c>
      <c r="C52" s="25">
        <v>235</v>
      </c>
      <c r="D52" s="25">
        <v>111</v>
      </c>
      <c r="E52" s="25">
        <v>124</v>
      </c>
      <c r="F52" s="37"/>
    </row>
    <row r="53" spans="1:6" x14ac:dyDescent="0.2">
      <c r="A53" s="26" t="s">
        <v>169</v>
      </c>
      <c r="B53" s="25">
        <v>37</v>
      </c>
      <c r="C53" s="25">
        <v>110</v>
      </c>
      <c r="D53" s="25">
        <v>51</v>
      </c>
      <c r="E53" s="25">
        <v>59</v>
      </c>
    </row>
    <row r="54" spans="1:6" x14ac:dyDescent="0.2">
      <c r="A54" s="26" t="s">
        <v>174</v>
      </c>
      <c r="B54" s="25"/>
      <c r="C54" s="25"/>
      <c r="D54" s="25"/>
      <c r="E54" s="25"/>
    </row>
    <row r="55" spans="1:6" x14ac:dyDescent="0.2">
      <c r="A55" s="26" t="s">
        <v>175</v>
      </c>
      <c r="B55" s="25"/>
      <c r="C55" s="25"/>
      <c r="D55" s="25"/>
      <c r="E55" s="25"/>
    </row>
    <row r="56" spans="1:6" x14ac:dyDescent="0.2">
      <c r="A56" s="26" t="s">
        <v>170</v>
      </c>
      <c r="B56" s="25"/>
      <c r="C56" s="25"/>
      <c r="D56" s="25"/>
      <c r="E56" s="25"/>
    </row>
    <row r="57" spans="1:6" x14ac:dyDescent="0.2">
      <c r="A57" s="26" t="s">
        <v>171</v>
      </c>
      <c r="B57" s="25"/>
      <c r="C57" s="25"/>
      <c r="D57" s="25"/>
      <c r="E57" s="25"/>
    </row>
    <row r="58" spans="1:6" x14ac:dyDescent="0.2">
      <c r="A58" s="26" t="s">
        <v>47</v>
      </c>
      <c r="B58" s="25">
        <v>641</v>
      </c>
      <c r="C58" s="25">
        <v>1365</v>
      </c>
      <c r="D58" s="25">
        <v>678</v>
      </c>
      <c r="E58" s="25">
        <v>687</v>
      </c>
    </row>
    <row r="59" spans="1:6" x14ac:dyDescent="0.2">
      <c r="A59" s="26" t="s">
        <v>48</v>
      </c>
      <c r="B59" s="25">
        <v>688</v>
      </c>
      <c r="C59" s="25">
        <v>1623</v>
      </c>
      <c r="D59" s="25">
        <v>802</v>
      </c>
      <c r="E59" s="25">
        <v>821</v>
      </c>
    </row>
    <row r="60" spans="1:6" x14ac:dyDescent="0.2">
      <c r="A60" s="26" t="s">
        <v>49</v>
      </c>
      <c r="B60" s="25">
        <v>868</v>
      </c>
      <c r="C60" s="25">
        <v>1695</v>
      </c>
      <c r="D60" s="25">
        <v>811</v>
      </c>
      <c r="E60" s="25">
        <v>884</v>
      </c>
    </row>
    <row r="61" spans="1:6" x14ac:dyDescent="0.2">
      <c r="A61" s="26" t="s">
        <v>50</v>
      </c>
      <c r="B61" s="25">
        <v>504</v>
      </c>
      <c r="C61" s="25">
        <v>1142</v>
      </c>
      <c r="D61" s="25">
        <v>559</v>
      </c>
      <c r="E61" s="25">
        <v>583</v>
      </c>
    </row>
    <row r="62" spans="1:6" x14ac:dyDescent="0.2">
      <c r="A62" s="26" t="s">
        <v>51</v>
      </c>
      <c r="B62" s="25">
        <v>246</v>
      </c>
      <c r="C62" s="25">
        <v>541</v>
      </c>
      <c r="D62" s="25">
        <v>266</v>
      </c>
      <c r="E62" s="25">
        <v>275</v>
      </c>
    </row>
    <row r="63" spans="1:6" x14ac:dyDescent="0.2">
      <c r="A63" s="26" t="s">
        <v>52</v>
      </c>
      <c r="B63" s="25">
        <v>634</v>
      </c>
      <c r="C63" s="25">
        <v>1679</v>
      </c>
      <c r="D63" s="25">
        <v>802</v>
      </c>
      <c r="E63" s="25">
        <v>877</v>
      </c>
    </row>
    <row r="64" spans="1:6" x14ac:dyDescent="0.2">
      <c r="A64" s="26" t="s">
        <v>53</v>
      </c>
      <c r="B64" s="25">
        <v>240</v>
      </c>
      <c r="C64" s="25">
        <v>631</v>
      </c>
      <c r="D64" s="25">
        <v>278</v>
      </c>
      <c r="E64" s="25">
        <v>353</v>
      </c>
    </row>
    <row r="65" spans="1:5" x14ac:dyDescent="0.2">
      <c r="A65" s="26" t="s">
        <v>131</v>
      </c>
      <c r="B65" s="25">
        <v>1203</v>
      </c>
      <c r="C65" s="25">
        <v>2271</v>
      </c>
      <c r="D65" s="25">
        <v>997</v>
      </c>
      <c r="E65" s="25">
        <v>1274</v>
      </c>
    </row>
    <row r="66" spans="1:5" x14ac:dyDescent="0.2">
      <c r="A66" s="26" t="s">
        <v>54</v>
      </c>
      <c r="B66" s="25">
        <v>563</v>
      </c>
      <c r="C66" s="25">
        <v>1286</v>
      </c>
      <c r="D66" s="25">
        <v>626</v>
      </c>
      <c r="E66" s="25">
        <v>660</v>
      </c>
    </row>
    <row r="67" spans="1:5" x14ac:dyDescent="0.2">
      <c r="A67" s="26" t="s">
        <v>55</v>
      </c>
      <c r="B67" s="25">
        <v>337</v>
      </c>
      <c r="C67" s="25">
        <v>809</v>
      </c>
      <c r="D67" s="25">
        <v>358</v>
      </c>
      <c r="E67" s="25">
        <v>451</v>
      </c>
    </row>
    <row r="68" spans="1:5" x14ac:dyDescent="0.2">
      <c r="A68" s="26" t="s">
        <v>56</v>
      </c>
      <c r="B68" s="25">
        <v>671</v>
      </c>
      <c r="C68" s="25">
        <v>1702</v>
      </c>
      <c r="D68" s="25">
        <v>825</v>
      </c>
      <c r="E68" s="25">
        <v>877</v>
      </c>
    </row>
    <row r="69" spans="1:5" x14ac:dyDescent="0.2">
      <c r="A69" s="26" t="s">
        <v>57</v>
      </c>
      <c r="B69" s="25">
        <v>149</v>
      </c>
      <c r="C69" s="25">
        <v>355</v>
      </c>
      <c r="D69" s="25">
        <v>169</v>
      </c>
      <c r="E69" s="25">
        <v>186</v>
      </c>
    </row>
    <row r="70" spans="1:5" x14ac:dyDescent="0.2">
      <c r="A70" s="26" t="s">
        <v>161</v>
      </c>
      <c r="B70" s="25"/>
      <c r="C70" s="25"/>
      <c r="D70" s="25"/>
      <c r="E70" s="25"/>
    </row>
    <row r="71" spans="1:5" x14ac:dyDescent="0.2">
      <c r="A71" s="26" t="s">
        <v>58</v>
      </c>
      <c r="B71" s="25">
        <v>1517</v>
      </c>
      <c r="C71" s="25">
        <v>3587</v>
      </c>
      <c r="D71" s="25">
        <v>1716</v>
      </c>
      <c r="E71" s="25">
        <v>1871</v>
      </c>
    </row>
    <row r="72" spans="1:5" x14ac:dyDescent="0.2">
      <c r="A72" s="26" t="s">
        <v>59</v>
      </c>
      <c r="B72" s="25">
        <v>683</v>
      </c>
      <c r="C72" s="25">
        <v>1421</v>
      </c>
      <c r="D72" s="25">
        <v>651</v>
      </c>
      <c r="E72" s="25">
        <v>770</v>
      </c>
    </row>
    <row r="73" spans="1:5" x14ac:dyDescent="0.2">
      <c r="A73" s="26" t="s">
        <v>60</v>
      </c>
      <c r="B73" s="25">
        <v>216</v>
      </c>
      <c r="C73" s="25">
        <v>429</v>
      </c>
      <c r="D73" s="25">
        <v>198</v>
      </c>
      <c r="E73" s="25">
        <v>231</v>
      </c>
    </row>
    <row r="74" spans="1:5" x14ac:dyDescent="0.2">
      <c r="A74" s="26" t="s">
        <v>61</v>
      </c>
      <c r="B74" s="25">
        <v>476</v>
      </c>
      <c r="C74" s="25">
        <v>950</v>
      </c>
      <c r="D74" s="25">
        <v>467</v>
      </c>
      <c r="E74" s="25">
        <v>483</v>
      </c>
    </row>
    <row r="75" spans="1:5" x14ac:dyDescent="0.2">
      <c r="A75" s="26" t="s">
        <v>62</v>
      </c>
      <c r="B75" s="25">
        <v>414</v>
      </c>
      <c r="C75" s="25">
        <v>1144</v>
      </c>
      <c r="D75" s="25">
        <v>545</v>
      </c>
      <c r="E75" s="25">
        <v>599</v>
      </c>
    </row>
    <row r="76" spans="1:5" x14ac:dyDescent="0.2">
      <c r="A76" s="26" t="s">
        <v>63</v>
      </c>
      <c r="B76" s="25">
        <v>22</v>
      </c>
      <c r="C76" s="25">
        <v>31</v>
      </c>
      <c r="D76" s="25">
        <v>18</v>
      </c>
      <c r="E76" s="25">
        <v>13</v>
      </c>
    </row>
    <row r="77" spans="1:5" x14ac:dyDescent="0.2">
      <c r="A77" s="26" t="s">
        <v>64</v>
      </c>
      <c r="B77" s="25">
        <v>410</v>
      </c>
      <c r="C77" s="25">
        <v>998</v>
      </c>
      <c r="D77" s="25">
        <v>476</v>
      </c>
      <c r="E77" s="25">
        <v>522</v>
      </c>
    </row>
    <row r="78" spans="1:5" x14ac:dyDescent="0.2">
      <c r="A78" s="26" t="s">
        <v>65</v>
      </c>
      <c r="B78" s="25">
        <v>198</v>
      </c>
      <c r="C78" s="25">
        <v>408</v>
      </c>
      <c r="D78" s="25">
        <v>200</v>
      </c>
      <c r="E78" s="25">
        <v>208</v>
      </c>
    </row>
    <row r="79" spans="1:5" x14ac:dyDescent="0.2">
      <c r="A79" s="26" t="s">
        <v>66</v>
      </c>
      <c r="B79" s="25">
        <v>183</v>
      </c>
      <c r="C79" s="25">
        <v>405</v>
      </c>
      <c r="D79" s="25">
        <v>192</v>
      </c>
      <c r="E79" s="25">
        <v>213</v>
      </c>
    </row>
    <row r="80" spans="1:5" x14ac:dyDescent="0.2">
      <c r="A80" s="26" t="s">
        <v>67</v>
      </c>
      <c r="B80" s="25">
        <v>126</v>
      </c>
      <c r="C80" s="25">
        <v>296</v>
      </c>
      <c r="D80" s="25">
        <v>148</v>
      </c>
      <c r="E80" s="25">
        <v>148</v>
      </c>
    </row>
    <row r="81" spans="1:5" x14ac:dyDescent="0.2">
      <c r="A81" s="26" t="s">
        <v>68</v>
      </c>
      <c r="B81" s="25">
        <v>216</v>
      </c>
      <c r="C81" s="25">
        <v>529</v>
      </c>
      <c r="D81" s="25">
        <v>249</v>
      </c>
      <c r="E81" s="25">
        <v>280</v>
      </c>
    </row>
    <row r="82" spans="1:5" x14ac:dyDescent="0.2">
      <c r="A82" s="26" t="s">
        <v>69</v>
      </c>
      <c r="B82" s="25">
        <v>111</v>
      </c>
      <c r="C82" s="25">
        <v>261</v>
      </c>
      <c r="D82" s="25">
        <v>126</v>
      </c>
      <c r="E82" s="25">
        <v>135</v>
      </c>
    </row>
    <row r="83" spans="1:5" x14ac:dyDescent="0.2">
      <c r="A83" s="26" t="s">
        <v>70</v>
      </c>
      <c r="B83" s="25">
        <v>228</v>
      </c>
      <c r="C83" s="25">
        <v>565</v>
      </c>
      <c r="D83" s="25">
        <v>290</v>
      </c>
      <c r="E83" s="25">
        <v>275</v>
      </c>
    </row>
    <row r="84" spans="1:5" x14ac:dyDescent="0.2">
      <c r="A84" s="26" t="s">
        <v>71</v>
      </c>
      <c r="B84" s="25">
        <v>141</v>
      </c>
      <c r="C84" s="25">
        <v>353</v>
      </c>
      <c r="D84" s="25">
        <v>169</v>
      </c>
      <c r="E84" s="25">
        <v>184</v>
      </c>
    </row>
    <row r="85" spans="1:5" x14ac:dyDescent="0.2">
      <c r="A85" s="26" t="s">
        <v>72</v>
      </c>
      <c r="B85" s="25">
        <v>77</v>
      </c>
      <c r="C85" s="25">
        <v>161</v>
      </c>
      <c r="D85" s="25">
        <v>82</v>
      </c>
      <c r="E85" s="25">
        <v>79</v>
      </c>
    </row>
    <row r="86" spans="1:5" x14ac:dyDescent="0.2">
      <c r="A86" s="26" t="s">
        <v>73</v>
      </c>
      <c r="B86" s="25">
        <v>158</v>
      </c>
      <c r="C86" s="25">
        <v>359</v>
      </c>
      <c r="D86" s="25">
        <v>150</v>
      </c>
      <c r="E86" s="25">
        <v>209</v>
      </c>
    </row>
    <row r="87" spans="1:5" x14ac:dyDescent="0.2">
      <c r="A87" s="26" t="s">
        <v>74</v>
      </c>
      <c r="B87" s="25">
        <v>70</v>
      </c>
      <c r="C87" s="25">
        <v>164</v>
      </c>
      <c r="D87" s="25">
        <v>91</v>
      </c>
      <c r="E87" s="25">
        <v>73</v>
      </c>
    </row>
    <row r="88" spans="1:5" x14ac:dyDescent="0.2">
      <c r="A88" s="26" t="s">
        <v>75</v>
      </c>
      <c r="B88" s="25">
        <v>265</v>
      </c>
      <c r="C88" s="25">
        <v>694</v>
      </c>
      <c r="D88" s="25">
        <v>333</v>
      </c>
      <c r="E88" s="25">
        <v>361</v>
      </c>
    </row>
    <row r="89" spans="1:5" x14ac:dyDescent="0.2">
      <c r="A89" s="26" t="s">
        <v>76</v>
      </c>
      <c r="B89" s="25">
        <v>248</v>
      </c>
      <c r="C89" s="25">
        <v>601</v>
      </c>
      <c r="D89" s="25">
        <v>286</v>
      </c>
      <c r="E89" s="25">
        <v>315</v>
      </c>
    </row>
    <row r="90" spans="1:5" x14ac:dyDescent="0.2">
      <c r="A90" s="26" t="s">
        <v>77</v>
      </c>
      <c r="B90" s="25">
        <v>263</v>
      </c>
      <c r="C90" s="25">
        <v>647</v>
      </c>
      <c r="D90" s="25">
        <v>303</v>
      </c>
      <c r="E90" s="25">
        <v>344</v>
      </c>
    </row>
    <row r="91" spans="1:5" x14ac:dyDescent="0.2">
      <c r="A91" s="26" t="s">
        <v>78</v>
      </c>
      <c r="B91" s="25">
        <v>518</v>
      </c>
      <c r="C91" s="25">
        <v>1312</v>
      </c>
      <c r="D91" s="25">
        <v>651</v>
      </c>
      <c r="E91" s="25">
        <v>661</v>
      </c>
    </row>
    <row r="92" spans="1:5" x14ac:dyDescent="0.2">
      <c r="A92" s="26" t="s">
        <v>79</v>
      </c>
      <c r="B92" s="25">
        <v>496</v>
      </c>
      <c r="C92" s="25">
        <v>1249</v>
      </c>
      <c r="D92" s="25">
        <v>603</v>
      </c>
      <c r="E92" s="25">
        <v>646</v>
      </c>
    </row>
    <row r="93" spans="1:5" x14ac:dyDescent="0.2">
      <c r="A93" s="26" t="s">
        <v>80</v>
      </c>
      <c r="B93" s="25">
        <v>342</v>
      </c>
      <c r="C93" s="25">
        <v>978</v>
      </c>
      <c r="D93" s="25">
        <v>489</v>
      </c>
      <c r="E93" s="25">
        <v>489</v>
      </c>
    </row>
    <row r="94" spans="1:5" x14ac:dyDescent="0.2">
      <c r="A94" s="26" t="s">
        <v>81</v>
      </c>
      <c r="B94" s="30"/>
      <c r="C94" s="25"/>
      <c r="D94" s="30"/>
      <c r="E94" s="30"/>
    </row>
    <row r="95" spans="1:5" x14ac:dyDescent="0.2">
      <c r="A95" s="26" t="s">
        <v>82</v>
      </c>
      <c r="B95" s="25">
        <v>634</v>
      </c>
      <c r="C95" s="25">
        <v>1443</v>
      </c>
      <c r="D95" s="25">
        <v>711</v>
      </c>
      <c r="E95" s="25">
        <v>732</v>
      </c>
    </row>
    <row r="96" spans="1:5" x14ac:dyDescent="0.2">
      <c r="A96" s="26" t="s">
        <v>83</v>
      </c>
      <c r="B96" s="25">
        <v>541</v>
      </c>
      <c r="C96" s="25">
        <v>1320</v>
      </c>
      <c r="D96" s="25">
        <v>654</v>
      </c>
      <c r="E96" s="25">
        <v>666</v>
      </c>
    </row>
    <row r="97" spans="1:6" x14ac:dyDescent="0.2">
      <c r="A97" s="26" t="s">
        <v>84</v>
      </c>
      <c r="B97" s="25">
        <v>484</v>
      </c>
      <c r="C97" s="25">
        <v>1167</v>
      </c>
      <c r="D97" s="25">
        <v>576</v>
      </c>
      <c r="E97" s="25">
        <v>591</v>
      </c>
    </row>
    <row r="98" spans="1:6" x14ac:dyDescent="0.2">
      <c r="A98" s="26" t="s">
        <v>139</v>
      </c>
      <c r="B98" s="25">
        <v>374</v>
      </c>
      <c r="C98" s="25">
        <v>956</v>
      </c>
      <c r="D98" s="25">
        <v>467</v>
      </c>
      <c r="E98" s="25">
        <v>489</v>
      </c>
    </row>
    <row r="99" spans="1:6" x14ac:dyDescent="0.2">
      <c r="A99" s="26" t="s">
        <v>140</v>
      </c>
      <c r="B99" s="25">
        <v>283</v>
      </c>
      <c r="C99" s="25">
        <v>722</v>
      </c>
      <c r="D99" s="25">
        <v>350</v>
      </c>
      <c r="E99" s="25">
        <v>372</v>
      </c>
    </row>
    <row r="100" spans="1:6" x14ac:dyDescent="0.2">
      <c r="A100" s="26" t="s">
        <v>85</v>
      </c>
      <c r="B100" s="25">
        <v>157</v>
      </c>
      <c r="C100" s="25">
        <v>346</v>
      </c>
      <c r="D100" s="25">
        <v>159</v>
      </c>
      <c r="E100" s="25">
        <v>187</v>
      </c>
    </row>
    <row r="101" spans="1:6" x14ac:dyDescent="0.2">
      <c r="A101" s="26" t="s">
        <v>86</v>
      </c>
      <c r="B101" s="25">
        <v>319</v>
      </c>
      <c r="C101" s="25">
        <v>573</v>
      </c>
      <c r="D101" s="25">
        <v>267</v>
      </c>
      <c r="E101" s="25">
        <v>306</v>
      </c>
    </row>
    <row r="102" spans="1:6" x14ac:dyDescent="0.2">
      <c r="A102" s="26" t="s">
        <v>87</v>
      </c>
      <c r="B102" s="25">
        <v>270</v>
      </c>
      <c r="C102" s="25">
        <v>545</v>
      </c>
      <c r="D102" s="25">
        <v>250</v>
      </c>
      <c r="E102" s="25">
        <v>295</v>
      </c>
    </row>
    <row r="103" spans="1:6" x14ac:dyDescent="0.2">
      <c r="A103" s="26" t="s">
        <v>88</v>
      </c>
      <c r="B103" s="25">
        <v>298</v>
      </c>
      <c r="C103" s="25">
        <v>724</v>
      </c>
      <c r="D103" s="25">
        <v>332</v>
      </c>
      <c r="E103" s="25">
        <v>392</v>
      </c>
    </row>
    <row r="104" spans="1:6" x14ac:dyDescent="0.2">
      <c r="A104" s="26" t="s">
        <v>89</v>
      </c>
      <c r="B104" s="30"/>
      <c r="C104" s="25"/>
      <c r="D104" s="30"/>
      <c r="E104" s="30"/>
    </row>
    <row r="105" spans="1:6" x14ac:dyDescent="0.2">
      <c r="A105" s="26" t="s">
        <v>90</v>
      </c>
      <c r="B105" s="25">
        <v>334</v>
      </c>
      <c r="C105" s="25">
        <v>648</v>
      </c>
      <c r="D105" s="25">
        <v>345</v>
      </c>
      <c r="E105" s="25">
        <v>303</v>
      </c>
    </row>
    <row r="106" spans="1:6" x14ac:dyDescent="0.2">
      <c r="A106" s="26" t="s">
        <v>91</v>
      </c>
      <c r="B106" s="25">
        <v>487</v>
      </c>
      <c r="C106" s="25">
        <v>1008</v>
      </c>
      <c r="D106" s="25">
        <v>500</v>
      </c>
      <c r="E106" s="25">
        <v>508</v>
      </c>
    </row>
    <row r="107" spans="1:6" x14ac:dyDescent="0.2">
      <c r="A107" s="26" t="s">
        <v>92</v>
      </c>
      <c r="B107" s="25">
        <v>431</v>
      </c>
      <c r="C107" s="25">
        <v>969</v>
      </c>
      <c r="D107" s="25">
        <v>486</v>
      </c>
      <c r="E107" s="25">
        <v>483</v>
      </c>
      <c r="F107" s="37"/>
    </row>
    <row r="108" spans="1:6" x14ac:dyDescent="0.2">
      <c r="A108" s="26" t="s">
        <v>93</v>
      </c>
      <c r="B108" s="25">
        <v>392</v>
      </c>
      <c r="C108" s="25">
        <v>849</v>
      </c>
      <c r="D108" s="25">
        <v>400</v>
      </c>
      <c r="E108" s="25">
        <v>449</v>
      </c>
    </row>
    <row r="109" spans="1:6" x14ac:dyDescent="0.2">
      <c r="A109" s="26" t="s">
        <v>141</v>
      </c>
      <c r="B109" s="25">
        <v>187</v>
      </c>
      <c r="C109" s="25">
        <v>447</v>
      </c>
      <c r="D109" s="25">
        <v>212</v>
      </c>
      <c r="E109" s="25">
        <v>235</v>
      </c>
    </row>
    <row r="110" spans="1:6" x14ac:dyDescent="0.2">
      <c r="A110" s="26" t="s">
        <v>94</v>
      </c>
      <c r="B110" s="25">
        <v>288</v>
      </c>
      <c r="C110" s="25">
        <v>576</v>
      </c>
      <c r="D110" s="25">
        <v>283</v>
      </c>
      <c r="E110" s="25">
        <v>293</v>
      </c>
    </row>
    <row r="111" spans="1:6" x14ac:dyDescent="0.2">
      <c r="A111" s="26" t="s">
        <v>95</v>
      </c>
      <c r="B111" s="25">
        <v>67</v>
      </c>
      <c r="C111" s="25">
        <v>129</v>
      </c>
      <c r="D111" s="25">
        <v>63</v>
      </c>
      <c r="E111" s="25">
        <v>66</v>
      </c>
    </row>
    <row r="112" spans="1:6" x14ac:dyDescent="0.2">
      <c r="A112" s="26" t="s">
        <v>96</v>
      </c>
      <c r="B112" s="25">
        <v>158</v>
      </c>
      <c r="C112" s="25">
        <v>298</v>
      </c>
      <c r="D112" s="25">
        <v>149</v>
      </c>
      <c r="E112" s="25">
        <v>149</v>
      </c>
    </row>
    <row r="113" spans="1:5" x14ac:dyDescent="0.2">
      <c r="A113" s="26" t="s">
        <v>97</v>
      </c>
      <c r="B113" s="25">
        <v>114</v>
      </c>
      <c r="C113" s="25">
        <v>211</v>
      </c>
      <c r="D113" s="25">
        <v>91</v>
      </c>
      <c r="E113" s="25">
        <v>120</v>
      </c>
    </row>
    <row r="114" spans="1:5" x14ac:dyDescent="0.2">
      <c r="A114" s="26" t="s">
        <v>98</v>
      </c>
      <c r="B114" s="25">
        <v>215</v>
      </c>
      <c r="C114" s="25">
        <v>358</v>
      </c>
      <c r="D114" s="25">
        <v>171</v>
      </c>
      <c r="E114" s="25">
        <v>187</v>
      </c>
    </row>
    <row r="115" spans="1:5" x14ac:dyDescent="0.2">
      <c r="A115" s="26" t="s">
        <v>99</v>
      </c>
      <c r="B115" s="25">
        <v>141</v>
      </c>
      <c r="C115" s="25">
        <v>215</v>
      </c>
      <c r="D115" s="25">
        <v>116</v>
      </c>
      <c r="E115" s="25">
        <v>99</v>
      </c>
    </row>
    <row r="116" spans="1:5" x14ac:dyDescent="0.2">
      <c r="A116" s="26" t="s">
        <v>100</v>
      </c>
      <c r="B116" s="25">
        <v>376</v>
      </c>
      <c r="C116" s="25">
        <v>699</v>
      </c>
      <c r="D116" s="25">
        <v>338</v>
      </c>
      <c r="E116" s="25">
        <v>361</v>
      </c>
    </row>
    <row r="117" spans="1:5" x14ac:dyDescent="0.2">
      <c r="A117" s="26" t="s">
        <v>101</v>
      </c>
      <c r="B117" s="25">
        <v>242</v>
      </c>
      <c r="C117" s="25">
        <v>431</v>
      </c>
      <c r="D117" s="25">
        <v>230</v>
      </c>
      <c r="E117" s="25">
        <v>201</v>
      </c>
    </row>
    <row r="118" spans="1:5" x14ac:dyDescent="0.2">
      <c r="A118" s="26" t="s">
        <v>102</v>
      </c>
      <c r="B118" s="25">
        <v>297</v>
      </c>
      <c r="C118" s="25">
        <v>525</v>
      </c>
      <c r="D118" s="25">
        <v>317</v>
      </c>
      <c r="E118" s="25">
        <v>208</v>
      </c>
    </row>
    <row r="119" spans="1:5" x14ac:dyDescent="0.2">
      <c r="A119" s="26" t="s">
        <v>103</v>
      </c>
      <c r="B119" s="25">
        <v>89</v>
      </c>
      <c r="C119" s="25">
        <v>166</v>
      </c>
      <c r="D119" s="25">
        <v>86</v>
      </c>
      <c r="E119" s="25">
        <v>80</v>
      </c>
    </row>
    <row r="120" spans="1:5" x14ac:dyDescent="0.2">
      <c r="A120" s="26" t="s">
        <v>104</v>
      </c>
      <c r="B120" s="25">
        <v>317</v>
      </c>
      <c r="C120" s="25">
        <v>719</v>
      </c>
      <c r="D120" s="25">
        <v>352</v>
      </c>
      <c r="E120" s="25">
        <v>367</v>
      </c>
    </row>
    <row r="121" spans="1:5" x14ac:dyDescent="0.2">
      <c r="A121" s="26" t="s">
        <v>105</v>
      </c>
      <c r="B121" s="25">
        <v>641</v>
      </c>
      <c r="C121" s="25">
        <v>1398</v>
      </c>
      <c r="D121" s="25">
        <v>729</v>
      </c>
      <c r="E121" s="25">
        <v>669</v>
      </c>
    </row>
    <row r="122" spans="1:5" x14ac:dyDescent="0.2">
      <c r="A122" s="26" t="s">
        <v>106</v>
      </c>
      <c r="B122" s="25">
        <v>3</v>
      </c>
      <c r="C122" s="25">
        <v>4</v>
      </c>
      <c r="D122" s="25">
        <v>3</v>
      </c>
      <c r="E122" s="25">
        <v>1</v>
      </c>
    </row>
    <row r="123" spans="1:5" x14ac:dyDescent="0.2">
      <c r="A123" s="26" t="s">
        <v>107</v>
      </c>
      <c r="B123" s="25">
        <v>259</v>
      </c>
      <c r="C123" s="25">
        <v>650</v>
      </c>
      <c r="D123" s="25">
        <v>327</v>
      </c>
      <c r="E123" s="25">
        <v>323</v>
      </c>
    </row>
    <row r="124" spans="1:5" x14ac:dyDescent="0.2">
      <c r="A124" s="26" t="s">
        <v>108</v>
      </c>
      <c r="B124" s="25">
        <v>195</v>
      </c>
      <c r="C124" s="25">
        <v>385</v>
      </c>
      <c r="D124" s="25">
        <v>184</v>
      </c>
      <c r="E124" s="25">
        <v>201</v>
      </c>
    </row>
    <row r="125" spans="1:5" x14ac:dyDescent="0.2">
      <c r="A125" s="26" t="s">
        <v>109</v>
      </c>
      <c r="B125" s="25">
        <v>202</v>
      </c>
      <c r="C125" s="25">
        <v>480</v>
      </c>
      <c r="D125" s="25">
        <v>229</v>
      </c>
      <c r="E125" s="25">
        <v>251</v>
      </c>
    </row>
    <row r="126" spans="1:5" x14ac:dyDescent="0.2">
      <c r="A126" s="26" t="s">
        <v>110</v>
      </c>
      <c r="B126" s="25">
        <v>280</v>
      </c>
      <c r="C126" s="25">
        <v>721</v>
      </c>
      <c r="D126" s="25">
        <v>371</v>
      </c>
      <c r="E126" s="25">
        <v>350</v>
      </c>
    </row>
    <row r="127" spans="1:5" x14ac:dyDescent="0.2">
      <c r="A127" s="26" t="s">
        <v>111</v>
      </c>
      <c r="B127" s="25">
        <v>254</v>
      </c>
      <c r="C127" s="25">
        <v>712</v>
      </c>
      <c r="D127" s="25">
        <v>340</v>
      </c>
      <c r="E127" s="25">
        <v>372</v>
      </c>
    </row>
    <row r="128" spans="1:5" x14ac:dyDescent="0.2">
      <c r="A128" s="26" t="s">
        <v>112</v>
      </c>
      <c r="B128" s="25">
        <v>234</v>
      </c>
      <c r="C128" s="25">
        <v>627</v>
      </c>
      <c r="D128" s="25">
        <v>299</v>
      </c>
      <c r="E128" s="25">
        <v>328</v>
      </c>
    </row>
    <row r="129" spans="1:5" x14ac:dyDescent="0.2">
      <c r="A129" s="26" t="s">
        <v>113</v>
      </c>
      <c r="B129" s="25">
        <v>105</v>
      </c>
      <c r="C129" s="25">
        <v>172</v>
      </c>
      <c r="D129" s="25">
        <v>96</v>
      </c>
      <c r="E129" s="25">
        <v>76</v>
      </c>
    </row>
    <row r="130" spans="1:5" x14ac:dyDescent="0.2">
      <c r="A130" s="26" t="s">
        <v>114</v>
      </c>
      <c r="B130" s="25">
        <v>60</v>
      </c>
      <c r="C130" s="25">
        <v>79</v>
      </c>
      <c r="D130" s="25">
        <v>49</v>
      </c>
      <c r="E130" s="25">
        <v>30</v>
      </c>
    </row>
    <row r="131" spans="1:5" x14ac:dyDescent="0.2">
      <c r="A131" s="26" t="s">
        <v>115</v>
      </c>
      <c r="B131" s="25">
        <v>11</v>
      </c>
      <c r="C131" s="25">
        <v>23</v>
      </c>
      <c r="D131" s="25">
        <v>11</v>
      </c>
      <c r="E131" s="25">
        <v>12</v>
      </c>
    </row>
    <row r="132" spans="1:5" x14ac:dyDescent="0.2">
      <c r="A132" s="26" t="s">
        <v>116</v>
      </c>
      <c r="B132" s="25">
        <v>104</v>
      </c>
      <c r="C132" s="25">
        <v>166</v>
      </c>
      <c r="D132" s="25">
        <v>87</v>
      </c>
      <c r="E132" s="25">
        <v>79</v>
      </c>
    </row>
    <row r="133" spans="1:5" x14ac:dyDescent="0.2">
      <c r="A133" s="26" t="s">
        <v>117</v>
      </c>
      <c r="B133" s="25">
        <v>30</v>
      </c>
      <c r="C133" s="25">
        <v>67</v>
      </c>
      <c r="D133" s="25">
        <v>34</v>
      </c>
      <c r="E133" s="25">
        <v>33</v>
      </c>
    </row>
    <row r="134" spans="1:5" x14ac:dyDescent="0.2">
      <c r="A134" s="26" t="s">
        <v>118</v>
      </c>
      <c r="B134" s="25">
        <v>31</v>
      </c>
      <c r="C134" s="25">
        <v>53</v>
      </c>
      <c r="D134" s="25">
        <v>27</v>
      </c>
      <c r="E134" s="25">
        <v>26</v>
      </c>
    </row>
    <row r="135" spans="1:5" x14ac:dyDescent="0.2">
      <c r="A135" s="26" t="s">
        <v>119</v>
      </c>
      <c r="B135" s="25">
        <v>34</v>
      </c>
      <c r="C135" s="25">
        <v>121</v>
      </c>
      <c r="D135" s="25">
        <v>66</v>
      </c>
      <c r="E135" s="25">
        <v>55</v>
      </c>
    </row>
    <row r="136" spans="1:5" x14ac:dyDescent="0.2">
      <c r="A136" s="26" t="s">
        <v>120</v>
      </c>
      <c r="B136" s="25">
        <v>386</v>
      </c>
      <c r="C136" s="25">
        <v>984</v>
      </c>
      <c r="D136" s="25">
        <v>478</v>
      </c>
      <c r="E136" s="25">
        <v>506</v>
      </c>
    </row>
    <row r="137" spans="1:5" x14ac:dyDescent="0.2">
      <c r="A137" s="26" t="s">
        <v>121</v>
      </c>
      <c r="B137" s="25">
        <v>234</v>
      </c>
      <c r="C137" s="25">
        <v>575</v>
      </c>
      <c r="D137" s="25">
        <v>289</v>
      </c>
      <c r="E137" s="25">
        <v>286</v>
      </c>
    </row>
    <row r="138" spans="1:5" x14ac:dyDescent="0.2">
      <c r="A138" s="26" t="s">
        <v>132</v>
      </c>
      <c r="B138" s="25">
        <v>297</v>
      </c>
      <c r="C138" s="25">
        <v>729</v>
      </c>
      <c r="D138" s="25">
        <v>350</v>
      </c>
      <c r="E138" s="25">
        <v>379</v>
      </c>
    </row>
    <row r="139" spans="1:5" x14ac:dyDescent="0.2">
      <c r="A139" s="26" t="s">
        <v>122</v>
      </c>
      <c r="B139" s="25">
        <v>227</v>
      </c>
      <c r="C139" s="25">
        <v>551</v>
      </c>
      <c r="D139" s="25">
        <v>256</v>
      </c>
      <c r="E139" s="25">
        <v>295</v>
      </c>
    </row>
    <row r="140" spans="1:5" x14ac:dyDescent="0.2">
      <c r="A140" s="26" t="s">
        <v>123</v>
      </c>
      <c r="B140" s="25">
        <v>318</v>
      </c>
      <c r="C140" s="25">
        <v>896</v>
      </c>
      <c r="D140" s="25">
        <v>436</v>
      </c>
      <c r="E140" s="25">
        <v>460</v>
      </c>
    </row>
    <row r="141" spans="1:5" x14ac:dyDescent="0.2">
      <c r="A141" s="26" t="s">
        <v>124</v>
      </c>
      <c r="B141" s="25">
        <v>113</v>
      </c>
      <c r="C141" s="25">
        <v>292</v>
      </c>
      <c r="D141" s="25">
        <v>138</v>
      </c>
      <c r="E141" s="25">
        <v>154</v>
      </c>
    </row>
    <row r="142" spans="1:5" x14ac:dyDescent="0.2">
      <c r="A142" s="26" t="s">
        <v>125</v>
      </c>
      <c r="B142" s="25">
        <v>207</v>
      </c>
      <c r="C142" s="25">
        <v>547</v>
      </c>
      <c r="D142" s="25">
        <v>288</v>
      </c>
      <c r="E142" s="25">
        <v>259</v>
      </c>
    </row>
    <row r="143" spans="1:5" x14ac:dyDescent="0.2">
      <c r="A143" s="26" t="s">
        <v>126</v>
      </c>
      <c r="B143" s="25">
        <v>303</v>
      </c>
      <c r="C143" s="25">
        <v>766</v>
      </c>
      <c r="D143" s="25">
        <v>368</v>
      </c>
      <c r="E143" s="25">
        <v>398</v>
      </c>
    </row>
    <row r="144" spans="1:5" x14ac:dyDescent="0.2">
      <c r="A144" s="26" t="s">
        <v>127</v>
      </c>
      <c r="B144" s="25">
        <v>362</v>
      </c>
      <c r="C144" s="25">
        <v>887</v>
      </c>
      <c r="D144" s="25">
        <v>451</v>
      </c>
      <c r="E144" s="25">
        <v>436</v>
      </c>
    </row>
    <row r="145" spans="1:5" x14ac:dyDescent="0.2">
      <c r="A145" s="26" t="s">
        <v>128</v>
      </c>
      <c r="B145" s="25">
        <v>261</v>
      </c>
      <c r="C145" s="25">
        <v>481</v>
      </c>
      <c r="D145" s="25">
        <v>254</v>
      </c>
      <c r="E145" s="25">
        <v>227</v>
      </c>
    </row>
    <row r="146" spans="1:5" x14ac:dyDescent="0.2">
      <c r="A146" s="26" t="s">
        <v>129</v>
      </c>
      <c r="B146" s="25">
        <v>66</v>
      </c>
      <c r="C146" s="25">
        <v>159</v>
      </c>
      <c r="D146" s="25">
        <v>75</v>
      </c>
      <c r="E146" s="25">
        <v>84</v>
      </c>
    </row>
    <row r="147" spans="1:5" ht="13.8" thickBot="1" x14ac:dyDescent="0.25">
      <c r="A147" s="27" t="s">
        <v>130</v>
      </c>
      <c r="B147" s="28">
        <v>49</v>
      </c>
      <c r="C147" s="28">
        <v>53</v>
      </c>
      <c r="D147" s="28">
        <v>27</v>
      </c>
      <c r="E147" s="28">
        <v>26</v>
      </c>
    </row>
    <row r="148" spans="1:5" x14ac:dyDescent="0.2">
      <c r="A148" s="8"/>
      <c r="B148" s="37">
        <f>SUM(B3:B147)</f>
        <v>39849</v>
      </c>
      <c r="C148" s="37">
        <f>SUM(C3:C147)</f>
        <v>95874</v>
      </c>
      <c r="D148" s="37">
        <f>SUM(D3:D147)</f>
        <v>46251</v>
      </c>
      <c r="E148" s="37">
        <f>SUM(E3:E147)</f>
        <v>49623</v>
      </c>
    </row>
    <row r="149" spans="1:5" x14ac:dyDescent="0.2">
      <c r="A149" s="8" t="s">
        <v>164</v>
      </c>
      <c r="B149" s="29"/>
      <c r="C149" s="29"/>
      <c r="D149" s="29"/>
      <c r="E149" s="29"/>
    </row>
    <row r="150" spans="1:5" x14ac:dyDescent="0.2">
      <c r="B150" s="34"/>
      <c r="C150" s="34"/>
      <c r="D150" s="34"/>
      <c r="E150" s="34"/>
    </row>
    <row r="151" spans="1:5" x14ac:dyDescent="0.2">
      <c r="A151" s="33" t="s">
        <v>181</v>
      </c>
      <c r="B151" s="34"/>
      <c r="D151" s="34"/>
      <c r="E151" s="34"/>
    </row>
    <row r="152" spans="1:5" x14ac:dyDescent="0.2">
      <c r="A152" s="33" t="s">
        <v>179</v>
      </c>
      <c r="B152" s="34"/>
      <c r="D152" s="34"/>
      <c r="E152" s="34"/>
    </row>
    <row r="153" spans="1:5" x14ac:dyDescent="0.2">
      <c r="A153" s="36" t="s">
        <v>178</v>
      </c>
      <c r="B153" s="34"/>
      <c r="D153" s="34"/>
      <c r="E153" s="34"/>
    </row>
    <row r="154" spans="1:5" x14ac:dyDescent="0.2">
      <c r="A154" s="33" t="s">
        <v>176</v>
      </c>
    </row>
    <row r="155" spans="1:5" x14ac:dyDescent="0.2">
      <c r="A155" s="36" t="s">
        <v>177</v>
      </c>
      <c r="B155" s="34"/>
    </row>
    <row r="160" spans="1:5" x14ac:dyDescent="0.2">
      <c r="B160" s="34"/>
      <c r="C160" s="34"/>
      <c r="D160" s="34"/>
      <c r="E160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59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202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249</v>
      </c>
      <c r="C3" s="25">
        <f>D3+E3</f>
        <v>619</v>
      </c>
      <c r="D3" s="25">
        <v>306</v>
      </c>
      <c r="E3" s="25">
        <v>313</v>
      </c>
    </row>
    <row r="4" spans="1:5" x14ac:dyDescent="0.2">
      <c r="A4" s="26" t="s">
        <v>2</v>
      </c>
      <c r="B4" s="25">
        <v>10</v>
      </c>
      <c r="C4" s="25">
        <f t="shared" ref="C4:C67" si="0">D4+E4</f>
        <v>24</v>
      </c>
      <c r="D4" s="25">
        <v>13</v>
      </c>
      <c r="E4" s="25">
        <v>11</v>
      </c>
    </row>
    <row r="5" spans="1:5" x14ac:dyDescent="0.2">
      <c r="A5" s="26" t="s">
        <v>4</v>
      </c>
      <c r="B5" s="25">
        <v>230</v>
      </c>
      <c r="C5" s="25">
        <f t="shared" si="0"/>
        <v>599</v>
      </c>
      <c r="D5" s="25">
        <v>278</v>
      </c>
      <c r="E5" s="25">
        <v>321</v>
      </c>
    </row>
    <row r="6" spans="1:5" x14ac:dyDescent="0.2">
      <c r="A6" s="26" t="s">
        <v>3</v>
      </c>
      <c r="B6" s="25">
        <v>236</v>
      </c>
      <c r="C6" s="25">
        <f t="shared" si="0"/>
        <v>613</v>
      </c>
      <c r="D6" s="25">
        <v>293</v>
      </c>
      <c r="E6" s="25">
        <v>320</v>
      </c>
    </row>
    <row r="7" spans="1:5" x14ac:dyDescent="0.2">
      <c r="A7" s="26" t="s">
        <v>5</v>
      </c>
      <c r="B7" s="25">
        <v>147</v>
      </c>
      <c r="C7" s="25">
        <f t="shared" si="0"/>
        <v>376</v>
      </c>
      <c r="D7" s="25">
        <v>189</v>
      </c>
      <c r="E7" s="25">
        <v>187</v>
      </c>
    </row>
    <row r="8" spans="1:5" x14ac:dyDescent="0.2">
      <c r="A8" s="26" t="s">
        <v>6</v>
      </c>
      <c r="B8" s="25">
        <v>334</v>
      </c>
      <c r="C8" s="25">
        <f t="shared" si="0"/>
        <v>810</v>
      </c>
      <c r="D8" s="25">
        <v>383</v>
      </c>
      <c r="E8" s="25">
        <v>427</v>
      </c>
    </row>
    <row r="9" spans="1:5" x14ac:dyDescent="0.2">
      <c r="A9" s="26" t="s">
        <v>7</v>
      </c>
      <c r="B9" s="25">
        <v>209</v>
      </c>
      <c r="C9" s="25">
        <f t="shared" si="0"/>
        <v>487</v>
      </c>
      <c r="D9" s="25">
        <v>220</v>
      </c>
      <c r="E9" s="25">
        <v>267</v>
      </c>
    </row>
    <row r="10" spans="1:5" x14ac:dyDescent="0.2">
      <c r="A10" s="26" t="s">
        <v>8</v>
      </c>
      <c r="B10" s="25">
        <v>174</v>
      </c>
      <c r="C10" s="25">
        <f t="shared" si="0"/>
        <v>501</v>
      </c>
      <c r="D10" s="25">
        <v>228</v>
      </c>
      <c r="E10" s="25">
        <v>273</v>
      </c>
    </row>
    <row r="11" spans="1:5" x14ac:dyDescent="0.2">
      <c r="A11" s="26" t="s">
        <v>9</v>
      </c>
      <c r="B11" s="25">
        <v>365</v>
      </c>
      <c r="C11" s="25">
        <f t="shared" si="0"/>
        <v>1034</v>
      </c>
      <c r="D11" s="25">
        <v>499</v>
      </c>
      <c r="E11" s="25">
        <v>535</v>
      </c>
    </row>
    <row r="12" spans="1:5" x14ac:dyDescent="0.2">
      <c r="A12" s="26" t="s">
        <v>10</v>
      </c>
      <c r="B12" s="25">
        <v>332</v>
      </c>
      <c r="C12" s="25">
        <f t="shared" si="0"/>
        <v>898</v>
      </c>
      <c r="D12" s="25">
        <v>442</v>
      </c>
      <c r="E12" s="25">
        <v>456</v>
      </c>
    </row>
    <row r="13" spans="1:5" x14ac:dyDescent="0.2">
      <c r="A13" s="26" t="s">
        <v>11</v>
      </c>
      <c r="B13" s="25">
        <v>393</v>
      </c>
      <c r="C13" s="25">
        <f t="shared" si="0"/>
        <v>1010</v>
      </c>
      <c r="D13" s="25">
        <v>483</v>
      </c>
      <c r="E13" s="25">
        <v>527</v>
      </c>
    </row>
    <row r="14" spans="1:5" x14ac:dyDescent="0.2">
      <c r="A14" s="26" t="s">
        <v>12</v>
      </c>
      <c r="B14" s="25">
        <v>372</v>
      </c>
      <c r="C14" s="25">
        <f t="shared" si="0"/>
        <v>1090</v>
      </c>
      <c r="D14" s="25">
        <v>532</v>
      </c>
      <c r="E14" s="25">
        <v>558</v>
      </c>
    </row>
    <row r="15" spans="1:5" x14ac:dyDescent="0.2">
      <c r="A15" s="26" t="s">
        <v>13</v>
      </c>
      <c r="B15" s="25">
        <v>115</v>
      </c>
      <c r="C15" s="25">
        <f t="shared" si="0"/>
        <v>338</v>
      </c>
      <c r="D15" s="25">
        <v>173</v>
      </c>
      <c r="E15" s="25">
        <v>165</v>
      </c>
    </row>
    <row r="16" spans="1:5" x14ac:dyDescent="0.2">
      <c r="A16" s="26" t="s">
        <v>14</v>
      </c>
      <c r="B16" s="25">
        <v>146</v>
      </c>
      <c r="C16" s="25">
        <f t="shared" si="0"/>
        <v>412</v>
      </c>
      <c r="D16" s="25">
        <v>200</v>
      </c>
      <c r="E16" s="25">
        <v>212</v>
      </c>
    </row>
    <row r="17" spans="1:5" x14ac:dyDescent="0.2">
      <c r="A17" s="26" t="s">
        <v>15</v>
      </c>
      <c r="B17" s="25">
        <v>155</v>
      </c>
      <c r="C17" s="25">
        <f t="shared" si="0"/>
        <v>375</v>
      </c>
      <c r="D17" s="25">
        <v>187</v>
      </c>
      <c r="E17" s="25">
        <v>188</v>
      </c>
    </row>
    <row r="18" spans="1:5" x14ac:dyDescent="0.2">
      <c r="A18" s="26" t="s">
        <v>16</v>
      </c>
      <c r="B18" s="25">
        <v>49</v>
      </c>
      <c r="C18" s="25">
        <f t="shared" si="0"/>
        <v>149</v>
      </c>
      <c r="D18" s="25">
        <v>73</v>
      </c>
      <c r="E18" s="25">
        <v>76</v>
      </c>
    </row>
    <row r="19" spans="1:5" x14ac:dyDescent="0.2">
      <c r="A19" s="26" t="s">
        <v>17</v>
      </c>
      <c r="B19" s="25">
        <v>224</v>
      </c>
      <c r="C19" s="25">
        <f t="shared" si="0"/>
        <v>615</v>
      </c>
      <c r="D19" s="25">
        <v>306</v>
      </c>
      <c r="E19" s="25">
        <v>309</v>
      </c>
    </row>
    <row r="20" spans="1:5" x14ac:dyDescent="0.2">
      <c r="A20" s="26" t="s">
        <v>18</v>
      </c>
      <c r="B20" s="25">
        <v>253</v>
      </c>
      <c r="C20" s="25">
        <f t="shared" si="0"/>
        <v>682</v>
      </c>
      <c r="D20" s="25">
        <v>319</v>
      </c>
      <c r="E20" s="25">
        <v>363</v>
      </c>
    </row>
    <row r="21" spans="1:5" x14ac:dyDescent="0.2">
      <c r="A21" s="26" t="s">
        <v>19</v>
      </c>
      <c r="B21" s="25">
        <v>442</v>
      </c>
      <c r="C21" s="25">
        <f t="shared" si="0"/>
        <v>1361</v>
      </c>
      <c r="D21" s="25">
        <v>664</v>
      </c>
      <c r="E21" s="25">
        <v>697</v>
      </c>
    </row>
    <row r="22" spans="1:5" x14ac:dyDescent="0.2">
      <c r="A22" s="26" t="s">
        <v>20</v>
      </c>
      <c r="B22" s="25">
        <v>267</v>
      </c>
      <c r="C22" s="25">
        <f t="shared" si="0"/>
        <v>864</v>
      </c>
      <c r="D22" s="25">
        <v>413</v>
      </c>
      <c r="E22" s="25">
        <v>451</v>
      </c>
    </row>
    <row r="23" spans="1:5" x14ac:dyDescent="0.2">
      <c r="A23" s="26" t="s">
        <v>21</v>
      </c>
      <c r="B23" s="25">
        <v>686</v>
      </c>
      <c r="C23" s="25">
        <f t="shared" si="0"/>
        <v>2119</v>
      </c>
      <c r="D23" s="25">
        <v>985</v>
      </c>
      <c r="E23" s="25">
        <v>1134</v>
      </c>
    </row>
    <row r="24" spans="1:5" x14ac:dyDescent="0.2">
      <c r="A24" s="26" t="s">
        <v>22</v>
      </c>
      <c r="B24" s="25">
        <v>398</v>
      </c>
      <c r="C24" s="25">
        <f t="shared" si="0"/>
        <v>1241</v>
      </c>
      <c r="D24" s="25">
        <v>604</v>
      </c>
      <c r="E24" s="25">
        <v>637</v>
      </c>
    </row>
    <row r="25" spans="1:5" x14ac:dyDescent="0.2">
      <c r="A25" s="26" t="s">
        <v>183</v>
      </c>
      <c r="B25" s="25">
        <v>4</v>
      </c>
      <c r="C25" s="25">
        <f t="shared" si="0"/>
        <v>14</v>
      </c>
      <c r="D25" s="25">
        <v>5</v>
      </c>
      <c r="E25" s="25">
        <v>9</v>
      </c>
    </row>
    <row r="26" spans="1:5" x14ac:dyDescent="0.2">
      <c r="A26" s="26" t="s">
        <v>142</v>
      </c>
      <c r="B26" s="25">
        <v>373</v>
      </c>
      <c r="C26" s="25">
        <f t="shared" si="0"/>
        <v>846</v>
      </c>
      <c r="D26" s="25">
        <v>378</v>
      </c>
      <c r="E26" s="25">
        <v>468</v>
      </c>
    </row>
    <row r="27" spans="1:5" x14ac:dyDescent="0.2">
      <c r="A27" s="26" t="s">
        <v>143</v>
      </c>
      <c r="B27" s="25">
        <v>274</v>
      </c>
      <c r="C27" s="25">
        <f t="shared" si="0"/>
        <v>631</v>
      </c>
      <c r="D27" s="25">
        <v>302</v>
      </c>
      <c r="E27" s="25">
        <v>329</v>
      </c>
    </row>
    <row r="28" spans="1:5" x14ac:dyDescent="0.2">
      <c r="A28" s="26" t="s">
        <v>144</v>
      </c>
      <c r="B28" s="25">
        <v>313</v>
      </c>
      <c r="C28" s="25">
        <f t="shared" si="0"/>
        <v>700</v>
      </c>
      <c r="D28" s="25">
        <v>315</v>
      </c>
      <c r="E28" s="25">
        <v>385</v>
      </c>
    </row>
    <row r="29" spans="1:5" x14ac:dyDescent="0.2">
      <c r="A29" s="26" t="s">
        <v>145</v>
      </c>
      <c r="B29" s="25">
        <v>235</v>
      </c>
      <c r="C29" s="25">
        <f t="shared" si="0"/>
        <v>547</v>
      </c>
      <c r="D29" s="25">
        <v>257</v>
      </c>
      <c r="E29" s="25">
        <v>290</v>
      </c>
    </row>
    <row r="30" spans="1:5" x14ac:dyDescent="0.2">
      <c r="A30" s="26" t="s">
        <v>146</v>
      </c>
      <c r="B30" s="25">
        <v>273</v>
      </c>
      <c r="C30" s="25">
        <f t="shared" si="0"/>
        <v>645</v>
      </c>
      <c r="D30" s="25">
        <v>284</v>
      </c>
      <c r="E30" s="25">
        <v>361</v>
      </c>
    </row>
    <row r="31" spans="1:5" x14ac:dyDescent="0.2">
      <c r="A31" s="26" t="s">
        <v>147</v>
      </c>
      <c r="B31" s="25">
        <v>234</v>
      </c>
      <c r="C31" s="25">
        <f t="shared" si="0"/>
        <v>604</v>
      </c>
      <c r="D31" s="25">
        <v>256</v>
      </c>
      <c r="E31" s="25">
        <v>348</v>
      </c>
    </row>
    <row r="32" spans="1:5" x14ac:dyDescent="0.2">
      <c r="A32" s="26" t="s">
        <v>148</v>
      </c>
      <c r="B32" s="25">
        <v>308</v>
      </c>
      <c r="C32" s="25">
        <f t="shared" si="0"/>
        <v>749</v>
      </c>
      <c r="D32" s="25">
        <v>351</v>
      </c>
      <c r="E32" s="25">
        <v>398</v>
      </c>
    </row>
    <row r="33" spans="1:5" x14ac:dyDescent="0.2">
      <c r="A33" s="26" t="s">
        <v>30</v>
      </c>
      <c r="B33" s="25">
        <v>310</v>
      </c>
      <c r="C33" s="25">
        <f t="shared" si="0"/>
        <v>812</v>
      </c>
      <c r="D33" s="25">
        <v>376</v>
      </c>
      <c r="E33" s="25">
        <v>436</v>
      </c>
    </row>
    <row r="34" spans="1:5" x14ac:dyDescent="0.2">
      <c r="A34" s="26" t="s">
        <v>149</v>
      </c>
      <c r="B34" s="25">
        <v>159</v>
      </c>
      <c r="C34" s="25">
        <f t="shared" si="0"/>
        <v>413</v>
      </c>
      <c r="D34" s="25">
        <v>210</v>
      </c>
      <c r="E34" s="25">
        <v>203</v>
      </c>
    </row>
    <row r="35" spans="1:5" x14ac:dyDescent="0.2">
      <c r="A35" s="26" t="s">
        <v>150</v>
      </c>
      <c r="B35" s="25">
        <v>295</v>
      </c>
      <c r="C35" s="25">
        <f t="shared" si="0"/>
        <v>766</v>
      </c>
      <c r="D35" s="25">
        <v>376</v>
      </c>
      <c r="E35" s="25">
        <v>390</v>
      </c>
    </row>
    <row r="36" spans="1:5" x14ac:dyDescent="0.2">
      <c r="A36" s="26" t="s">
        <v>151</v>
      </c>
      <c r="B36" s="25">
        <v>156</v>
      </c>
      <c r="C36" s="25">
        <f t="shared" si="0"/>
        <v>404</v>
      </c>
      <c r="D36" s="25">
        <v>178</v>
      </c>
      <c r="E36" s="25">
        <v>226</v>
      </c>
    </row>
    <row r="37" spans="1:5" x14ac:dyDescent="0.2">
      <c r="A37" s="26" t="s">
        <v>152</v>
      </c>
      <c r="B37" s="25">
        <v>163</v>
      </c>
      <c r="C37" s="25">
        <f t="shared" si="0"/>
        <v>390</v>
      </c>
      <c r="D37" s="25">
        <v>192</v>
      </c>
      <c r="E37" s="25">
        <v>198</v>
      </c>
    </row>
    <row r="38" spans="1:5" x14ac:dyDescent="0.2">
      <c r="A38" s="26" t="s">
        <v>153</v>
      </c>
      <c r="B38" s="25">
        <v>179</v>
      </c>
      <c r="C38" s="25">
        <f t="shared" si="0"/>
        <v>411</v>
      </c>
      <c r="D38" s="25">
        <v>190</v>
      </c>
      <c r="E38" s="25">
        <v>221</v>
      </c>
    </row>
    <row r="39" spans="1:5" x14ac:dyDescent="0.2">
      <c r="A39" s="26" t="s">
        <v>154</v>
      </c>
      <c r="B39" s="25">
        <v>186</v>
      </c>
      <c r="C39" s="25">
        <f t="shared" si="0"/>
        <v>461</v>
      </c>
      <c r="D39" s="25">
        <v>223</v>
      </c>
      <c r="E39" s="25">
        <v>238</v>
      </c>
    </row>
    <row r="40" spans="1:5" x14ac:dyDescent="0.2">
      <c r="A40" s="26" t="s">
        <v>155</v>
      </c>
      <c r="B40" s="25">
        <v>182</v>
      </c>
      <c r="C40" s="25">
        <f t="shared" si="0"/>
        <v>493</v>
      </c>
      <c r="D40" s="25">
        <v>227</v>
      </c>
      <c r="E40" s="25">
        <v>266</v>
      </c>
    </row>
    <row r="41" spans="1:5" x14ac:dyDescent="0.2">
      <c r="A41" s="26" t="s">
        <v>156</v>
      </c>
      <c r="B41" s="25">
        <v>274</v>
      </c>
      <c r="C41" s="25">
        <f t="shared" si="0"/>
        <v>704</v>
      </c>
      <c r="D41" s="25">
        <v>335</v>
      </c>
      <c r="E41" s="25">
        <v>369</v>
      </c>
    </row>
    <row r="42" spans="1:5" x14ac:dyDescent="0.2">
      <c r="A42" s="26" t="s">
        <v>157</v>
      </c>
      <c r="B42" s="25">
        <v>338</v>
      </c>
      <c r="C42" s="25">
        <f t="shared" si="0"/>
        <v>1059</v>
      </c>
      <c r="D42" s="25">
        <v>515</v>
      </c>
      <c r="E42" s="25">
        <v>544</v>
      </c>
    </row>
    <row r="43" spans="1:5" x14ac:dyDescent="0.2">
      <c r="A43" s="26" t="s">
        <v>158</v>
      </c>
      <c r="B43" s="25">
        <v>216</v>
      </c>
      <c r="C43" s="25">
        <f t="shared" si="0"/>
        <v>726</v>
      </c>
      <c r="D43" s="25">
        <v>366</v>
      </c>
      <c r="E43" s="25">
        <v>360</v>
      </c>
    </row>
    <row r="44" spans="1:5" x14ac:dyDescent="0.2">
      <c r="A44" s="26" t="s">
        <v>159</v>
      </c>
      <c r="B44" s="25">
        <v>158</v>
      </c>
      <c r="C44" s="25">
        <f t="shared" si="0"/>
        <v>554</v>
      </c>
      <c r="D44" s="25">
        <v>276</v>
      </c>
      <c r="E44" s="25">
        <v>278</v>
      </c>
    </row>
    <row r="45" spans="1:5" x14ac:dyDescent="0.2">
      <c r="A45" s="26" t="s">
        <v>160</v>
      </c>
      <c r="B45" s="25">
        <v>269</v>
      </c>
      <c r="C45" s="25">
        <f t="shared" si="0"/>
        <v>937</v>
      </c>
      <c r="D45" s="25">
        <v>456</v>
      </c>
      <c r="E45" s="25">
        <v>481</v>
      </c>
    </row>
    <row r="46" spans="1:5" x14ac:dyDescent="0.2">
      <c r="A46" s="26" t="s">
        <v>43</v>
      </c>
      <c r="B46" s="25"/>
      <c r="C46" s="25">
        <f t="shared" si="0"/>
        <v>0</v>
      </c>
      <c r="D46" s="25"/>
      <c r="E46" s="25"/>
    </row>
    <row r="47" spans="1:5" x14ac:dyDescent="0.2">
      <c r="A47" s="26" t="s">
        <v>44</v>
      </c>
      <c r="B47" s="25">
        <v>71</v>
      </c>
      <c r="C47" s="25">
        <f t="shared" si="0"/>
        <v>223</v>
      </c>
      <c r="D47" s="25">
        <v>115</v>
      </c>
      <c r="E47" s="25">
        <v>108</v>
      </c>
    </row>
    <row r="48" spans="1:5" x14ac:dyDescent="0.2">
      <c r="A48" s="26" t="s">
        <v>45</v>
      </c>
      <c r="B48" s="25">
        <v>769</v>
      </c>
      <c r="C48" s="25">
        <f t="shared" si="0"/>
        <v>2033</v>
      </c>
      <c r="D48" s="25">
        <v>965</v>
      </c>
      <c r="E48" s="25">
        <v>1068</v>
      </c>
    </row>
    <row r="49" spans="1:5" x14ac:dyDescent="0.2">
      <c r="A49" s="26" t="s">
        <v>46</v>
      </c>
      <c r="B49" s="25">
        <v>365</v>
      </c>
      <c r="C49" s="25">
        <f t="shared" si="0"/>
        <v>854</v>
      </c>
      <c r="D49" s="25">
        <v>404</v>
      </c>
      <c r="E49" s="25">
        <v>450</v>
      </c>
    </row>
    <row r="50" spans="1:5" x14ac:dyDescent="0.2">
      <c r="A50" s="26" t="s">
        <v>137</v>
      </c>
      <c r="B50" s="25">
        <v>383</v>
      </c>
      <c r="C50" s="25">
        <f t="shared" si="0"/>
        <v>1014</v>
      </c>
      <c r="D50" s="25">
        <v>473</v>
      </c>
      <c r="E50" s="25">
        <v>541</v>
      </c>
    </row>
    <row r="51" spans="1:5" x14ac:dyDescent="0.2">
      <c r="A51" s="26" t="s">
        <v>182</v>
      </c>
      <c r="B51" s="25">
        <v>253</v>
      </c>
      <c r="C51" s="25">
        <f t="shared" si="0"/>
        <v>792</v>
      </c>
      <c r="D51" s="25">
        <v>395</v>
      </c>
      <c r="E51" s="25">
        <v>397</v>
      </c>
    </row>
    <row r="52" spans="1:5" x14ac:dyDescent="0.2">
      <c r="A52" s="26" t="s">
        <v>168</v>
      </c>
      <c r="B52" s="25">
        <v>94</v>
      </c>
      <c r="C52" s="25">
        <f t="shared" si="0"/>
        <v>250</v>
      </c>
      <c r="D52" s="25">
        <v>118</v>
      </c>
      <c r="E52" s="25">
        <v>132</v>
      </c>
    </row>
    <row r="53" spans="1:5" x14ac:dyDescent="0.2">
      <c r="A53" s="26" t="s">
        <v>169</v>
      </c>
      <c r="B53" s="25">
        <v>38</v>
      </c>
      <c r="C53" s="25">
        <f t="shared" si="0"/>
        <v>113</v>
      </c>
      <c r="D53" s="25">
        <v>51</v>
      </c>
      <c r="E53" s="25">
        <v>62</v>
      </c>
    </row>
    <row r="54" spans="1:5" x14ac:dyDescent="0.2">
      <c r="A54" s="26" t="s">
        <v>174</v>
      </c>
      <c r="B54" s="25"/>
      <c r="C54" s="25">
        <f t="shared" si="0"/>
        <v>0</v>
      </c>
      <c r="D54" s="25"/>
      <c r="E54" s="25"/>
    </row>
    <row r="55" spans="1:5" x14ac:dyDescent="0.2">
      <c r="A55" s="26" t="s">
        <v>175</v>
      </c>
      <c r="B55" s="25"/>
      <c r="C55" s="25">
        <f t="shared" si="0"/>
        <v>0</v>
      </c>
      <c r="D55" s="25"/>
      <c r="E55" s="25"/>
    </row>
    <row r="56" spans="1:5" x14ac:dyDescent="0.2">
      <c r="A56" s="26" t="s">
        <v>170</v>
      </c>
      <c r="B56" s="25"/>
      <c r="C56" s="25">
        <f t="shared" si="0"/>
        <v>0</v>
      </c>
      <c r="D56" s="25"/>
      <c r="E56" s="25"/>
    </row>
    <row r="57" spans="1:5" x14ac:dyDescent="0.2">
      <c r="A57" s="26" t="s">
        <v>171</v>
      </c>
      <c r="B57" s="25"/>
      <c r="C57" s="25">
        <f t="shared" si="0"/>
        <v>0</v>
      </c>
      <c r="D57" s="25"/>
      <c r="E57" s="25"/>
    </row>
    <row r="58" spans="1:5" x14ac:dyDescent="0.2">
      <c r="A58" s="26" t="s">
        <v>47</v>
      </c>
      <c r="B58" s="25">
        <v>634</v>
      </c>
      <c r="C58" s="25">
        <f t="shared" si="0"/>
        <v>1388</v>
      </c>
      <c r="D58" s="25">
        <v>696</v>
      </c>
      <c r="E58" s="25">
        <v>692</v>
      </c>
    </row>
    <row r="59" spans="1:5" x14ac:dyDescent="0.2">
      <c r="A59" s="26" t="s">
        <v>48</v>
      </c>
      <c r="B59" s="25">
        <v>679</v>
      </c>
      <c r="C59" s="25">
        <f t="shared" si="0"/>
        <v>1632</v>
      </c>
      <c r="D59" s="25">
        <v>806</v>
      </c>
      <c r="E59" s="25">
        <v>826</v>
      </c>
    </row>
    <row r="60" spans="1:5" x14ac:dyDescent="0.2">
      <c r="A60" s="26" t="s">
        <v>49</v>
      </c>
      <c r="B60" s="25">
        <v>858</v>
      </c>
      <c r="C60" s="25">
        <f t="shared" si="0"/>
        <v>1720</v>
      </c>
      <c r="D60" s="25">
        <v>810</v>
      </c>
      <c r="E60" s="25">
        <v>910</v>
      </c>
    </row>
    <row r="61" spans="1:5" x14ac:dyDescent="0.2">
      <c r="A61" s="26" t="s">
        <v>50</v>
      </c>
      <c r="B61" s="25">
        <v>502</v>
      </c>
      <c r="C61" s="25">
        <f t="shared" si="0"/>
        <v>1159</v>
      </c>
      <c r="D61" s="25">
        <v>566</v>
      </c>
      <c r="E61" s="25">
        <v>593</v>
      </c>
    </row>
    <row r="62" spans="1:5" x14ac:dyDescent="0.2">
      <c r="A62" s="26" t="s">
        <v>51</v>
      </c>
      <c r="B62" s="25">
        <v>256</v>
      </c>
      <c r="C62" s="25">
        <f t="shared" si="0"/>
        <v>552</v>
      </c>
      <c r="D62" s="25">
        <v>271</v>
      </c>
      <c r="E62" s="25">
        <v>281</v>
      </c>
    </row>
    <row r="63" spans="1:5" x14ac:dyDescent="0.2">
      <c r="A63" s="26" t="s">
        <v>52</v>
      </c>
      <c r="B63" s="25">
        <v>619</v>
      </c>
      <c r="C63" s="25">
        <f t="shared" si="0"/>
        <v>1632</v>
      </c>
      <c r="D63" s="25">
        <v>778</v>
      </c>
      <c r="E63" s="25">
        <v>854</v>
      </c>
    </row>
    <row r="64" spans="1:5" x14ac:dyDescent="0.2">
      <c r="A64" s="26" t="s">
        <v>53</v>
      </c>
      <c r="B64" s="25">
        <v>209</v>
      </c>
      <c r="C64" s="25">
        <f t="shared" si="0"/>
        <v>551</v>
      </c>
      <c r="D64" s="25">
        <v>243</v>
      </c>
      <c r="E64" s="25">
        <v>308</v>
      </c>
    </row>
    <row r="65" spans="1:5" x14ac:dyDescent="0.2">
      <c r="A65" s="26" t="s">
        <v>131</v>
      </c>
      <c r="B65" s="25">
        <v>1180</v>
      </c>
      <c r="C65" s="25">
        <f t="shared" si="0"/>
        <v>2292</v>
      </c>
      <c r="D65" s="25">
        <v>1013</v>
      </c>
      <c r="E65" s="25">
        <v>1279</v>
      </c>
    </row>
    <row r="66" spans="1:5" x14ac:dyDescent="0.2">
      <c r="A66" s="26" t="s">
        <v>54</v>
      </c>
      <c r="B66" s="25">
        <v>564</v>
      </c>
      <c r="C66" s="25">
        <f t="shared" si="0"/>
        <v>1311</v>
      </c>
      <c r="D66" s="25">
        <v>638</v>
      </c>
      <c r="E66" s="25">
        <v>673</v>
      </c>
    </row>
    <row r="67" spans="1:5" x14ac:dyDescent="0.2">
      <c r="A67" s="26" t="s">
        <v>55</v>
      </c>
      <c r="B67" s="25">
        <v>315</v>
      </c>
      <c r="C67" s="25">
        <f t="shared" si="0"/>
        <v>748</v>
      </c>
      <c r="D67" s="25">
        <v>332</v>
      </c>
      <c r="E67" s="25">
        <v>416</v>
      </c>
    </row>
    <row r="68" spans="1:5" x14ac:dyDescent="0.2">
      <c r="A68" s="26" t="s">
        <v>56</v>
      </c>
      <c r="B68" s="25">
        <v>670</v>
      </c>
      <c r="C68" s="25">
        <f t="shared" ref="C68:C131" si="1">D68+E68</f>
        <v>1718</v>
      </c>
      <c r="D68" s="25">
        <v>830</v>
      </c>
      <c r="E68" s="25">
        <v>888</v>
      </c>
    </row>
    <row r="69" spans="1:5" x14ac:dyDescent="0.2">
      <c r="A69" s="26" t="s">
        <v>57</v>
      </c>
      <c r="B69" s="25">
        <v>149</v>
      </c>
      <c r="C69" s="25">
        <f t="shared" si="1"/>
        <v>356</v>
      </c>
      <c r="D69" s="25">
        <v>171</v>
      </c>
      <c r="E69" s="25">
        <v>185</v>
      </c>
    </row>
    <row r="70" spans="1:5" x14ac:dyDescent="0.2">
      <c r="A70" s="26" t="s">
        <v>161</v>
      </c>
      <c r="B70" s="25"/>
      <c r="C70" s="25">
        <f t="shared" si="1"/>
        <v>0</v>
      </c>
      <c r="D70" s="25"/>
      <c r="E70" s="25"/>
    </row>
    <row r="71" spans="1:5" x14ac:dyDescent="0.2">
      <c r="A71" s="26" t="s">
        <v>58</v>
      </c>
      <c r="B71" s="25">
        <v>1473</v>
      </c>
      <c r="C71" s="25">
        <f t="shared" si="1"/>
        <v>3580</v>
      </c>
      <c r="D71" s="25">
        <v>1734</v>
      </c>
      <c r="E71" s="25">
        <v>1846</v>
      </c>
    </row>
    <row r="72" spans="1:5" x14ac:dyDescent="0.2">
      <c r="A72" s="26" t="s">
        <v>59</v>
      </c>
      <c r="B72" s="25">
        <v>687</v>
      </c>
      <c r="C72" s="25">
        <f t="shared" si="1"/>
        <v>1450</v>
      </c>
      <c r="D72" s="25">
        <v>680</v>
      </c>
      <c r="E72" s="25">
        <v>770</v>
      </c>
    </row>
    <row r="73" spans="1:5" x14ac:dyDescent="0.2">
      <c r="A73" s="26" t="s">
        <v>60</v>
      </c>
      <c r="B73" s="25">
        <v>203</v>
      </c>
      <c r="C73" s="25">
        <f t="shared" si="1"/>
        <v>423</v>
      </c>
      <c r="D73" s="25">
        <v>196</v>
      </c>
      <c r="E73" s="25">
        <v>227</v>
      </c>
    </row>
    <row r="74" spans="1:5" x14ac:dyDescent="0.2">
      <c r="A74" s="26" t="s">
        <v>61</v>
      </c>
      <c r="B74" s="25">
        <v>464</v>
      </c>
      <c r="C74" s="25">
        <f t="shared" si="1"/>
        <v>944</v>
      </c>
      <c r="D74" s="25">
        <v>462</v>
      </c>
      <c r="E74" s="25">
        <v>482</v>
      </c>
    </row>
    <row r="75" spans="1:5" x14ac:dyDescent="0.2">
      <c r="A75" s="26" t="s">
        <v>62</v>
      </c>
      <c r="B75" s="25">
        <v>404</v>
      </c>
      <c r="C75" s="25">
        <f t="shared" si="1"/>
        <v>1134</v>
      </c>
      <c r="D75" s="25">
        <v>540</v>
      </c>
      <c r="E75" s="25">
        <v>594</v>
      </c>
    </row>
    <row r="76" spans="1:5" x14ac:dyDescent="0.2">
      <c r="A76" s="26" t="s">
        <v>63</v>
      </c>
      <c r="B76" s="25">
        <v>22</v>
      </c>
      <c r="C76" s="25">
        <f t="shared" si="1"/>
        <v>30</v>
      </c>
      <c r="D76" s="25">
        <v>17</v>
      </c>
      <c r="E76" s="25">
        <v>13</v>
      </c>
    </row>
    <row r="77" spans="1:5" x14ac:dyDescent="0.2">
      <c r="A77" s="26" t="s">
        <v>64</v>
      </c>
      <c r="B77" s="25">
        <v>399</v>
      </c>
      <c r="C77" s="25">
        <f t="shared" si="1"/>
        <v>976</v>
      </c>
      <c r="D77" s="25">
        <v>460</v>
      </c>
      <c r="E77" s="25">
        <v>516</v>
      </c>
    </row>
    <row r="78" spans="1:5" x14ac:dyDescent="0.2">
      <c r="A78" s="26" t="s">
        <v>65</v>
      </c>
      <c r="B78" s="25">
        <v>193</v>
      </c>
      <c r="C78" s="25">
        <f t="shared" si="1"/>
        <v>389</v>
      </c>
      <c r="D78" s="25">
        <v>184</v>
      </c>
      <c r="E78" s="25">
        <v>205</v>
      </c>
    </row>
    <row r="79" spans="1:5" x14ac:dyDescent="0.2">
      <c r="A79" s="26" t="s">
        <v>66</v>
      </c>
      <c r="B79" s="25">
        <v>180</v>
      </c>
      <c r="C79" s="25">
        <f t="shared" si="1"/>
        <v>417</v>
      </c>
      <c r="D79" s="25">
        <v>201</v>
      </c>
      <c r="E79" s="25">
        <v>216</v>
      </c>
    </row>
    <row r="80" spans="1:5" x14ac:dyDescent="0.2">
      <c r="A80" s="26" t="s">
        <v>67</v>
      </c>
      <c r="B80" s="25">
        <v>122</v>
      </c>
      <c r="C80" s="25">
        <f t="shared" si="1"/>
        <v>298</v>
      </c>
      <c r="D80" s="25">
        <v>148</v>
      </c>
      <c r="E80" s="25">
        <v>150</v>
      </c>
    </row>
    <row r="81" spans="1:5" x14ac:dyDescent="0.2">
      <c r="A81" s="26" t="s">
        <v>68</v>
      </c>
      <c r="B81" s="25">
        <v>217</v>
      </c>
      <c r="C81" s="25">
        <f t="shared" si="1"/>
        <v>530</v>
      </c>
      <c r="D81" s="25">
        <v>246</v>
      </c>
      <c r="E81" s="25">
        <v>284</v>
      </c>
    </row>
    <row r="82" spans="1:5" x14ac:dyDescent="0.2">
      <c r="A82" s="26" t="s">
        <v>69</v>
      </c>
      <c r="B82" s="25">
        <v>112</v>
      </c>
      <c r="C82" s="25">
        <f t="shared" si="1"/>
        <v>269</v>
      </c>
      <c r="D82" s="25">
        <v>128</v>
      </c>
      <c r="E82" s="25">
        <v>141</v>
      </c>
    </row>
    <row r="83" spans="1:5" x14ac:dyDescent="0.2">
      <c r="A83" s="26" t="s">
        <v>70</v>
      </c>
      <c r="B83" s="25">
        <v>232</v>
      </c>
      <c r="C83" s="25">
        <f t="shared" si="1"/>
        <v>595</v>
      </c>
      <c r="D83" s="25">
        <v>302</v>
      </c>
      <c r="E83" s="25">
        <v>293</v>
      </c>
    </row>
    <row r="84" spans="1:5" x14ac:dyDescent="0.2">
      <c r="A84" s="26" t="s">
        <v>71</v>
      </c>
      <c r="B84" s="25">
        <v>131</v>
      </c>
      <c r="C84" s="25">
        <f t="shared" si="1"/>
        <v>342</v>
      </c>
      <c r="D84" s="25">
        <v>166</v>
      </c>
      <c r="E84" s="25">
        <v>176</v>
      </c>
    </row>
    <row r="85" spans="1:5" x14ac:dyDescent="0.2">
      <c r="A85" s="26" t="s">
        <v>72</v>
      </c>
      <c r="B85" s="25">
        <v>73</v>
      </c>
      <c r="C85" s="25">
        <f t="shared" si="1"/>
        <v>161</v>
      </c>
      <c r="D85" s="25">
        <v>80</v>
      </c>
      <c r="E85" s="25">
        <v>81</v>
      </c>
    </row>
    <row r="86" spans="1:5" x14ac:dyDescent="0.2">
      <c r="A86" s="26" t="s">
        <v>73</v>
      </c>
      <c r="B86" s="25">
        <v>160</v>
      </c>
      <c r="C86" s="25">
        <f t="shared" si="1"/>
        <v>362</v>
      </c>
      <c r="D86" s="25">
        <v>158</v>
      </c>
      <c r="E86" s="25">
        <v>204</v>
      </c>
    </row>
    <row r="87" spans="1:5" x14ac:dyDescent="0.2">
      <c r="A87" s="26" t="s">
        <v>74</v>
      </c>
      <c r="B87" s="25">
        <v>56</v>
      </c>
      <c r="C87" s="25">
        <f t="shared" si="1"/>
        <v>153</v>
      </c>
      <c r="D87" s="25">
        <v>81</v>
      </c>
      <c r="E87" s="25">
        <v>72</v>
      </c>
    </row>
    <row r="88" spans="1:5" x14ac:dyDescent="0.2">
      <c r="A88" s="26" t="s">
        <v>75</v>
      </c>
      <c r="B88" s="25">
        <v>269</v>
      </c>
      <c r="C88" s="25">
        <f t="shared" si="1"/>
        <v>717</v>
      </c>
      <c r="D88" s="25">
        <v>344</v>
      </c>
      <c r="E88" s="25">
        <v>373</v>
      </c>
    </row>
    <row r="89" spans="1:5" x14ac:dyDescent="0.2">
      <c r="A89" s="26" t="s">
        <v>76</v>
      </c>
      <c r="B89" s="25">
        <v>242</v>
      </c>
      <c r="C89" s="25">
        <f t="shared" si="1"/>
        <v>595</v>
      </c>
      <c r="D89" s="25">
        <v>284</v>
      </c>
      <c r="E89" s="25">
        <v>311</v>
      </c>
    </row>
    <row r="90" spans="1:5" x14ac:dyDescent="0.2">
      <c r="A90" s="26" t="s">
        <v>77</v>
      </c>
      <c r="B90" s="25">
        <v>255</v>
      </c>
      <c r="C90" s="25">
        <f t="shared" si="1"/>
        <v>636</v>
      </c>
      <c r="D90" s="25">
        <v>302</v>
      </c>
      <c r="E90" s="25">
        <v>334</v>
      </c>
    </row>
    <row r="91" spans="1:5" x14ac:dyDescent="0.2">
      <c r="A91" s="26" t="s">
        <v>78</v>
      </c>
      <c r="B91" s="25">
        <v>518</v>
      </c>
      <c r="C91" s="25">
        <f t="shared" si="1"/>
        <v>1330</v>
      </c>
      <c r="D91" s="25">
        <v>657</v>
      </c>
      <c r="E91" s="25">
        <v>673</v>
      </c>
    </row>
    <row r="92" spans="1:5" x14ac:dyDescent="0.2">
      <c r="A92" s="26" t="s">
        <v>79</v>
      </c>
      <c r="B92" s="25">
        <v>520</v>
      </c>
      <c r="C92" s="25">
        <f t="shared" si="1"/>
        <v>1336</v>
      </c>
      <c r="D92" s="25">
        <v>641</v>
      </c>
      <c r="E92" s="25">
        <v>695</v>
      </c>
    </row>
    <row r="93" spans="1:5" x14ac:dyDescent="0.2">
      <c r="A93" s="26" t="s">
        <v>80</v>
      </c>
      <c r="B93" s="25">
        <v>333</v>
      </c>
      <c r="C93" s="25">
        <f t="shared" si="1"/>
        <v>975</v>
      </c>
      <c r="D93" s="25">
        <v>488</v>
      </c>
      <c r="E93" s="25">
        <v>487</v>
      </c>
    </row>
    <row r="94" spans="1:5" x14ac:dyDescent="0.2">
      <c r="A94" s="26" t="s">
        <v>81</v>
      </c>
      <c r="B94" s="30"/>
      <c r="C94" s="25">
        <f t="shared" si="1"/>
        <v>0</v>
      </c>
      <c r="D94" s="30"/>
      <c r="E94" s="30"/>
    </row>
    <row r="95" spans="1:5" x14ac:dyDescent="0.2">
      <c r="A95" s="26" t="s">
        <v>82</v>
      </c>
      <c r="B95" s="25">
        <v>627</v>
      </c>
      <c r="C95" s="25">
        <f t="shared" si="1"/>
        <v>1450</v>
      </c>
      <c r="D95" s="25">
        <v>717</v>
      </c>
      <c r="E95" s="25">
        <v>733</v>
      </c>
    </row>
    <row r="96" spans="1:5" x14ac:dyDescent="0.2">
      <c r="A96" s="26" t="s">
        <v>83</v>
      </c>
      <c r="B96" s="25">
        <v>529</v>
      </c>
      <c r="C96" s="25">
        <f t="shared" si="1"/>
        <v>1282</v>
      </c>
      <c r="D96" s="25">
        <v>637</v>
      </c>
      <c r="E96" s="25">
        <v>645</v>
      </c>
    </row>
    <row r="97" spans="1:5" x14ac:dyDescent="0.2">
      <c r="A97" s="26" t="s">
        <v>84</v>
      </c>
      <c r="B97" s="25">
        <v>485</v>
      </c>
      <c r="C97" s="25">
        <f t="shared" si="1"/>
        <v>1175</v>
      </c>
      <c r="D97" s="25">
        <v>574</v>
      </c>
      <c r="E97" s="25">
        <v>601</v>
      </c>
    </row>
    <row r="98" spans="1:5" x14ac:dyDescent="0.2">
      <c r="A98" s="26" t="s">
        <v>139</v>
      </c>
      <c r="B98" s="25">
        <v>376</v>
      </c>
      <c r="C98" s="25">
        <f t="shared" si="1"/>
        <v>956</v>
      </c>
      <c r="D98" s="25">
        <v>474</v>
      </c>
      <c r="E98" s="25">
        <v>482</v>
      </c>
    </row>
    <row r="99" spans="1:5" x14ac:dyDescent="0.2">
      <c r="A99" s="26" t="s">
        <v>140</v>
      </c>
      <c r="B99" s="25">
        <v>269</v>
      </c>
      <c r="C99" s="25">
        <f t="shared" si="1"/>
        <v>704</v>
      </c>
      <c r="D99" s="25">
        <v>342</v>
      </c>
      <c r="E99" s="25">
        <v>362</v>
      </c>
    </row>
    <row r="100" spans="1:5" x14ac:dyDescent="0.2">
      <c r="A100" s="26" t="s">
        <v>85</v>
      </c>
      <c r="B100" s="25">
        <v>158</v>
      </c>
      <c r="C100" s="25">
        <f t="shared" si="1"/>
        <v>334</v>
      </c>
      <c r="D100" s="25">
        <v>151</v>
      </c>
      <c r="E100" s="25">
        <v>183</v>
      </c>
    </row>
    <row r="101" spans="1:5" x14ac:dyDescent="0.2">
      <c r="A101" s="26" t="s">
        <v>86</v>
      </c>
      <c r="B101" s="25">
        <v>314</v>
      </c>
      <c r="C101" s="25">
        <f t="shared" si="1"/>
        <v>569</v>
      </c>
      <c r="D101" s="25">
        <v>264</v>
      </c>
      <c r="E101" s="25">
        <v>305</v>
      </c>
    </row>
    <row r="102" spans="1:5" x14ac:dyDescent="0.2">
      <c r="A102" s="26" t="s">
        <v>87</v>
      </c>
      <c r="B102" s="25">
        <v>259</v>
      </c>
      <c r="C102" s="25">
        <f t="shared" si="1"/>
        <v>536</v>
      </c>
      <c r="D102" s="25">
        <v>248</v>
      </c>
      <c r="E102" s="25">
        <v>288</v>
      </c>
    </row>
    <row r="103" spans="1:5" x14ac:dyDescent="0.2">
      <c r="A103" s="26" t="s">
        <v>88</v>
      </c>
      <c r="B103" s="25">
        <v>294</v>
      </c>
      <c r="C103" s="25">
        <f t="shared" si="1"/>
        <v>723</v>
      </c>
      <c r="D103" s="25">
        <v>332</v>
      </c>
      <c r="E103" s="25">
        <v>391</v>
      </c>
    </row>
    <row r="104" spans="1:5" x14ac:dyDescent="0.2">
      <c r="A104" s="26" t="s">
        <v>89</v>
      </c>
      <c r="B104" s="30"/>
      <c r="C104" s="25">
        <f t="shared" si="1"/>
        <v>0</v>
      </c>
      <c r="D104" s="30"/>
      <c r="E104" s="30"/>
    </row>
    <row r="105" spans="1:5" x14ac:dyDescent="0.2">
      <c r="A105" s="26" t="s">
        <v>90</v>
      </c>
      <c r="B105" s="25">
        <v>326</v>
      </c>
      <c r="C105" s="25">
        <f t="shared" si="1"/>
        <v>643</v>
      </c>
      <c r="D105" s="25">
        <v>337</v>
      </c>
      <c r="E105" s="25">
        <v>306</v>
      </c>
    </row>
    <row r="106" spans="1:5" x14ac:dyDescent="0.2">
      <c r="A106" s="26" t="s">
        <v>91</v>
      </c>
      <c r="B106" s="25">
        <v>491</v>
      </c>
      <c r="C106" s="25">
        <f t="shared" si="1"/>
        <v>1035</v>
      </c>
      <c r="D106" s="25">
        <v>511</v>
      </c>
      <c r="E106" s="25">
        <v>524</v>
      </c>
    </row>
    <row r="107" spans="1:5" x14ac:dyDescent="0.2">
      <c r="A107" s="26" t="s">
        <v>92</v>
      </c>
      <c r="B107" s="25">
        <v>412</v>
      </c>
      <c r="C107" s="25">
        <f t="shared" si="1"/>
        <v>951</v>
      </c>
      <c r="D107" s="25">
        <v>482</v>
      </c>
      <c r="E107" s="25">
        <v>469</v>
      </c>
    </row>
    <row r="108" spans="1:5" x14ac:dyDescent="0.2">
      <c r="A108" s="26" t="s">
        <v>93</v>
      </c>
      <c r="B108" s="25">
        <v>389</v>
      </c>
      <c r="C108" s="25">
        <f t="shared" si="1"/>
        <v>830</v>
      </c>
      <c r="D108" s="25">
        <v>403</v>
      </c>
      <c r="E108" s="25">
        <v>427</v>
      </c>
    </row>
    <row r="109" spans="1:5" x14ac:dyDescent="0.2">
      <c r="A109" s="26" t="s">
        <v>141</v>
      </c>
      <c r="B109" s="25">
        <v>174</v>
      </c>
      <c r="C109" s="25">
        <f t="shared" si="1"/>
        <v>442</v>
      </c>
      <c r="D109" s="25">
        <v>209</v>
      </c>
      <c r="E109" s="25">
        <v>233</v>
      </c>
    </row>
    <row r="110" spans="1:5" x14ac:dyDescent="0.2">
      <c r="A110" s="26" t="s">
        <v>94</v>
      </c>
      <c r="B110" s="25">
        <v>288</v>
      </c>
      <c r="C110" s="25">
        <f t="shared" si="1"/>
        <v>577</v>
      </c>
      <c r="D110" s="25">
        <v>287</v>
      </c>
      <c r="E110" s="25">
        <v>290</v>
      </c>
    </row>
    <row r="111" spans="1:5" x14ac:dyDescent="0.2">
      <c r="A111" s="26" t="s">
        <v>95</v>
      </c>
      <c r="B111" s="25">
        <v>63</v>
      </c>
      <c r="C111" s="25">
        <f t="shared" si="1"/>
        <v>123</v>
      </c>
      <c r="D111" s="25">
        <v>56</v>
      </c>
      <c r="E111" s="25">
        <v>67</v>
      </c>
    </row>
    <row r="112" spans="1:5" x14ac:dyDescent="0.2">
      <c r="A112" s="26" t="s">
        <v>96</v>
      </c>
      <c r="B112" s="25">
        <v>151</v>
      </c>
      <c r="C112" s="25">
        <f t="shared" si="1"/>
        <v>300</v>
      </c>
      <c r="D112" s="25">
        <v>144</v>
      </c>
      <c r="E112" s="25">
        <v>156</v>
      </c>
    </row>
    <row r="113" spans="1:5" x14ac:dyDescent="0.2">
      <c r="A113" s="26" t="s">
        <v>97</v>
      </c>
      <c r="B113" s="25">
        <v>108</v>
      </c>
      <c r="C113" s="25">
        <f t="shared" si="1"/>
        <v>204</v>
      </c>
      <c r="D113" s="25">
        <v>87</v>
      </c>
      <c r="E113" s="25">
        <v>117</v>
      </c>
    </row>
    <row r="114" spans="1:5" x14ac:dyDescent="0.2">
      <c r="A114" s="26" t="s">
        <v>98</v>
      </c>
      <c r="B114" s="25">
        <v>203</v>
      </c>
      <c r="C114" s="25">
        <f t="shared" si="1"/>
        <v>348</v>
      </c>
      <c r="D114" s="25">
        <v>160</v>
      </c>
      <c r="E114" s="25">
        <v>188</v>
      </c>
    </row>
    <row r="115" spans="1:5" x14ac:dyDescent="0.2">
      <c r="A115" s="26" t="s">
        <v>99</v>
      </c>
      <c r="B115" s="25">
        <v>133</v>
      </c>
      <c r="C115" s="25">
        <f t="shared" si="1"/>
        <v>206</v>
      </c>
      <c r="D115" s="25">
        <v>107</v>
      </c>
      <c r="E115" s="25">
        <v>99</v>
      </c>
    </row>
    <row r="116" spans="1:5" x14ac:dyDescent="0.2">
      <c r="A116" s="26" t="s">
        <v>100</v>
      </c>
      <c r="B116" s="25">
        <v>358</v>
      </c>
      <c r="C116" s="25">
        <f t="shared" si="1"/>
        <v>703</v>
      </c>
      <c r="D116" s="25">
        <v>339</v>
      </c>
      <c r="E116" s="25">
        <v>364</v>
      </c>
    </row>
    <row r="117" spans="1:5" x14ac:dyDescent="0.2">
      <c r="A117" s="26" t="s">
        <v>101</v>
      </c>
      <c r="B117" s="25">
        <v>250</v>
      </c>
      <c r="C117" s="25">
        <f t="shared" si="1"/>
        <v>446</v>
      </c>
      <c r="D117" s="25">
        <v>239</v>
      </c>
      <c r="E117" s="25">
        <v>207</v>
      </c>
    </row>
    <row r="118" spans="1:5" x14ac:dyDescent="0.2">
      <c r="A118" s="26" t="s">
        <v>102</v>
      </c>
      <c r="B118" s="25">
        <v>276</v>
      </c>
      <c r="C118" s="25">
        <f t="shared" si="1"/>
        <v>507</v>
      </c>
      <c r="D118" s="25">
        <v>302</v>
      </c>
      <c r="E118" s="25">
        <v>205</v>
      </c>
    </row>
    <row r="119" spans="1:5" x14ac:dyDescent="0.2">
      <c r="A119" s="26" t="s">
        <v>103</v>
      </c>
      <c r="B119" s="25">
        <v>85</v>
      </c>
      <c r="C119" s="25">
        <f t="shared" si="1"/>
        <v>155</v>
      </c>
      <c r="D119" s="25">
        <v>85</v>
      </c>
      <c r="E119" s="25">
        <v>70</v>
      </c>
    </row>
    <row r="120" spans="1:5" x14ac:dyDescent="0.2">
      <c r="A120" s="26" t="s">
        <v>104</v>
      </c>
      <c r="B120" s="25">
        <v>287</v>
      </c>
      <c r="C120" s="25">
        <f t="shared" si="1"/>
        <v>671</v>
      </c>
      <c r="D120" s="25">
        <v>325</v>
      </c>
      <c r="E120" s="25">
        <v>346</v>
      </c>
    </row>
    <row r="121" spans="1:5" x14ac:dyDescent="0.2">
      <c r="A121" s="26" t="s">
        <v>105</v>
      </c>
      <c r="B121" s="25">
        <v>632</v>
      </c>
      <c r="C121" s="25">
        <f t="shared" si="1"/>
        <v>1377</v>
      </c>
      <c r="D121" s="25">
        <v>717</v>
      </c>
      <c r="E121" s="25">
        <v>660</v>
      </c>
    </row>
    <row r="122" spans="1:5" x14ac:dyDescent="0.2">
      <c r="A122" s="26" t="s">
        <v>106</v>
      </c>
      <c r="B122" s="25">
        <v>3</v>
      </c>
      <c r="C122" s="25">
        <f t="shared" si="1"/>
        <v>4</v>
      </c>
      <c r="D122" s="25">
        <v>3</v>
      </c>
      <c r="E122" s="25">
        <v>1</v>
      </c>
    </row>
    <row r="123" spans="1:5" x14ac:dyDescent="0.2">
      <c r="A123" s="26" t="s">
        <v>107</v>
      </c>
      <c r="B123" s="25">
        <v>255</v>
      </c>
      <c r="C123" s="25">
        <f t="shared" si="1"/>
        <v>633</v>
      </c>
      <c r="D123" s="25">
        <v>324</v>
      </c>
      <c r="E123" s="25">
        <v>309</v>
      </c>
    </row>
    <row r="124" spans="1:5" x14ac:dyDescent="0.2">
      <c r="A124" s="26" t="s">
        <v>108</v>
      </c>
      <c r="B124" s="25">
        <v>203</v>
      </c>
      <c r="C124" s="25">
        <f t="shared" si="1"/>
        <v>406</v>
      </c>
      <c r="D124" s="25">
        <v>191</v>
      </c>
      <c r="E124" s="25">
        <v>215</v>
      </c>
    </row>
    <row r="125" spans="1:5" x14ac:dyDescent="0.2">
      <c r="A125" s="26" t="s">
        <v>109</v>
      </c>
      <c r="B125" s="25">
        <v>204</v>
      </c>
      <c r="C125" s="25">
        <f t="shared" si="1"/>
        <v>508</v>
      </c>
      <c r="D125" s="25">
        <v>244</v>
      </c>
      <c r="E125" s="25">
        <v>264</v>
      </c>
    </row>
    <row r="126" spans="1:5" x14ac:dyDescent="0.2">
      <c r="A126" s="26" t="s">
        <v>110</v>
      </c>
      <c r="B126" s="25">
        <v>281</v>
      </c>
      <c r="C126" s="25">
        <f t="shared" si="1"/>
        <v>727</v>
      </c>
      <c r="D126" s="25">
        <v>386</v>
      </c>
      <c r="E126" s="25">
        <v>341</v>
      </c>
    </row>
    <row r="127" spans="1:5" x14ac:dyDescent="0.2">
      <c r="A127" s="26" t="s">
        <v>111</v>
      </c>
      <c r="B127" s="25">
        <v>256</v>
      </c>
      <c r="C127" s="25">
        <f t="shared" si="1"/>
        <v>738</v>
      </c>
      <c r="D127" s="25">
        <v>356</v>
      </c>
      <c r="E127" s="25">
        <v>382</v>
      </c>
    </row>
    <row r="128" spans="1:5" x14ac:dyDescent="0.2">
      <c r="A128" s="26" t="s">
        <v>112</v>
      </c>
      <c r="B128" s="25">
        <v>230</v>
      </c>
      <c r="C128" s="25">
        <f t="shared" si="1"/>
        <v>621</v>
      </c>
      <c r="D128" s="25">
        <v>300</v>
      </c>
      <c r="E128" s="25">
        <v>321</v>
      </c>
    </row>
    <row r="129" spans="1:5" x14ac:dyDescent="0.2">
      <c r="A129" s="26" t="s">
        <v>113</v>
      </c>
      <c r="B129" s="25">
        <v>106</v>
      </c>
      <c r="C129" s="25">
        <f t="shared" si="1"/>
        <v>174</v>
      </c>
      <c r="D129" s="25">
        <v>91</v>
      </c>
      <c r="E129" s="25">
        <v>83</v>
      </c>
    </row>
    <row r="130" spans="1:5" x14ac:dyDescent="0.2">
      <c r="A130" s="26" t="s">
        <v>114</v>
      </c>
      <c r="B130" s="25">
        <v>63</v>
      </c>
      <c r="C130" s="25">
        <f t="shared" si="1"/>
        <v>80</v>
      </c>
      <c r="D130" s="25">
        <v>49</v>
      </c>
      <c r="E130" s="25">
        <v>31</v>
      </c>
    </row>
    <row r="131" spans="1:5" x14ac:dyDescent="0.2">
      <c r="A131" s="26" t="s">
        <v>115</v>
      </c>
      <c r="B131" s="25">
        <v>7</v>
      </c>
      <c r="C131" s="25">
        <f t="shared" si="1"/>
        <v>17</v>
      </c>
      <c r="D131" s="25">
        <v>8</v>
      </c>
      <c r="E131" s="25">
        <v>9</v>
      </c>
    </row>
    <row r="132" spans="1:5" x14ac:dyDescent="0.2">
      <c r="A132" s="26" t="s">
        <v>116</v>
      </c>
      <c r="B132" s="25">
        <v>93</v>
      </c>
      <c r="C132" s="25">
        <f t="shared" ref="C132:C147" si="2">D132+E132</f>
        <v>154</v>
      </c>
      <c r="D132" s="25">
        <v>84</v>
      </c>
      <c r="E132" s="25">
        <v>70</v>
      </c>
    </row>
    <row r="133" spans="1:5" x14ac:dyDescent="0.2">
      <c r="A133" s="26" t="s">
        <v>117</v>
      </c>
      <c r="B133" s="25">
        <v>32</v>
      </c>
      <c r="C133" s="25">
        <f t="shared" si="2"/>
        <v>70</v>
      </c>
      <c r="D133" s="25">
        <v>35</v>
      </c>
      <c r="E133" s="25">
        <v>35</v>
      </c>
    </row>
    <row r="134" spans="1:5" x14ac:dyDescent="0.2">
      <c r="A134" s="26" t="s">
        <v>118</v>
      </c>
      <c r="B134" s="25">
        <v>23</v>
      </c>
      <c r="C134" s="25">
        <f t="shared" si="2"/>
        <v>53</v>
      </c>
      <c r="D134" s="25">
        <v>28</v>
      </c>
      <c r="E134" s="25">
        <v>25</v>
      </c>
    </row>
    <row r="135" spans="1:5" x14ac:dyDescent="0.2">
      <c r="A135" s="26" t="s">
        <v>119</v>
      </c>
      <c r="B135" s="25">
        <v>11</v>
      </c>
      <c r="C135" s="25">
        <f t="shared" si="2"/>
        <v>35</v>
      </c>
      <c r="D135" s="25">
        <v>21</v>
      </c>
      <c r="E135" s="25">
        <v>14</v>
      </c>
    </row>
    <row r="136" spans="1:5" x14ac:dyDescent="0.2">
      <c r="A136" s="26" t="s">
        <v>120</v>
      </c>
      <c r="B136" s="25">
        <v>378</v>
      </c>
      <c r="C136" s="25">
        <f t="shared" si="2"/>
        <v>982</v>
      </c>
      <c r="D136" s="25">
        <v>480</v>
      </c>
      <c r="E136" s="25">
        <v>502</v>
      </c>
    </row>
    <row r="137" spans="1:5" x14ac:dyDescent="0.2">
      <c r="A137" s="26" t="s">
        <v>121</v>
      </c>
      <c r="B137" s="25">
        <v>221</v>
      </c>
      <c r="C137" s="25">
        <f t="shared" si="2"/>
        <v>569</v>
      </c>
      <c r="D137" s="25">
        <v>285</v>
      </c>
      <c r="E137" s="25">
        <v>284</v>
      </c>
    </row>
    <row r="138" spans="1:5" x14ac:dyDescent="0.2">
      <c r="A138" s="26" t="s">
        <v>132</v>
      </c>
      <c r="B138" s="25">
        <v>305</v>
      </c>
      <c r="C138" s="25">
        <f t="shared" si="2"/>
        <v>747</v>
      </c>
      <c r="D138" s="25">
        <v>362</v>
      </c>
      <c r="E138" s="25">
        <v>385</v>
      </c>
    </row>
    <row r="139" spans="1:5" x14ac:dyDescent="0.2">
      <c r="A139" s="26" t="s">
        <v>122</v>
      </c>
      <c r="B139" s="25">
        <v>224</v>
      </c>
      <c r="C139" s="25">
        <f t="shared" si="2"/>
        <v>559</v>
      </c>
      <c r="D139" s="25">
        <v>261</v>
      </c>
      <c r="E139" s="25">
        <v>298</v>
      </c>
    </row>
    <row r="140" spans="1:5" x14ac:dyDescent="0.2">
      <c r="A140" s="26" t="s">
        <v>123</v>
      </c>
      <c r="B140" s="25">
        <v>318</v>
      </c>
      <c r="C140" s="25">
        <f t="shared" si="2"/>
        <v>876</v>
      </c>
      <c r="D140" s="25">
        <v>422</v>
      </c>
      <c r="E140" s="25">
        <v>454</v>
      </c>
    </row>
    <row r="141" spans="1:5" x14ac:dyDescent="0.2">
      <c r="A141" s="26" t="s">
        <v>124</v>
      </c>
      <c r="B141" s="25">
        <v>111</v>
      </c>
      <c r="C141" s="25">
        <f t="shared" si="2"/>
        <v>300</v>
      </c>
      <c r="D141" s="25">
        <v>137</v>
      </c>
      <c r="E141" s="25">
        <v>163</v>
      </c>
    </row>
    <row r="142" spans="1:5" x14ac:dyDescent="0.2">
      <c r="A142" s="26" t="s">
        <v>125</v>
      </c>
      <c r="B142" s="25">
        <v>205</v>
      </c>
      <c r="C142" s="25">
        <f t="shared" si="2"/>
        <v>547</v>
      </c>
      <c r="D142" s="25">
        <v>280</v>
      </c>
      <c r="E142" s="25">
        <v>267</v>
      </c>
    </row>
    <row r="143" spans="1:5" x14ac:dyDescent="0.2">
      <c r="A143" s="26" t="s">
        <v>126</v>
      </c>
      <c r="B143" s="25">
        <v>300</v>
      </c>
      <c r="C143" s="25">
        <f t="shared" si="2"/>
        <v>770</v>
      </c>
      <c r="D143" s="25">
        <v>359</v>
      </c>
      <c r="E143" s="25">
        <v>411</v>
      </c>
    </row>
    <row r="144" spans="1:5" x14ac:dyDescent="0.2">
      <c r="A144" s="26" t="s">
        <v>127</v>
      </c>
      <c r="B144" s="25">
        <v>363</v>
      </c>
      <c r="C144" s="25">
        <f t="shared" si="2"/>
        <v>904</v>
      </c>
      <c r="D144" s="25">
        <v>463</v>
      </c>
      <c r="E144" s="25">
        <v>441</v>
      </c>
    </row>
    <row r="145" spans="1:5" x14ac:dyDescent="0.2">
      <c r="A145" s="26" t="s">
        <v>128</v>
      </c>
      <c r="B145" s="25">
        <v>257</v>
      </c>
      <c r="C145" s="25">
        <f t="shared" si="2"/>
        <v>489</v>
      </c>
      <c r="D145" s="25">
        <v>257</v>
      </c>
      <c r="E145" s="25">
        <v>232</v>
      </c>
    </row>
    <row r="146" spans="1:5" x14ac:dyDescent="0.2">
      <c r="A146" s="26" t="s">
        <v>129</v>
      </c>
      <c r="B146" s="25">
        <v>63</v>
      </c>
      <c r="C146" s="25">
        <f t="shared" si="2"/>
        <v>157</v>
      </c>
      <c r="D146" s="25">
        <v>72</v>
      </c>
      <c r="E146" s="25">
        <v>85</v>
      </c>
    </row>
    <row r="147" spans="1:5" ht="13.8" thickBot="1" x14ac:dyDescent="0.25">
      <c r="A147" s="27" t="s">
        <v>130</v>
      </c>
      <c r="B147" s="28">
        <v>50</v>
      </c>
      <c r="C147" s="28">
        <f t="shared" si="2"/>
        <v>56</v>
      </c>
      <c r="D147" s="28">
        <v>31</v>
      </c>
      <c r="E147" s="28">
        <v>25</v>
      </c>
    </row>
    <row r="148" spans="1:5" x14ac:dyDescent="0.2">
      <c r="A148" s="8" t="s">
        <v>164</v>
      </c>
      <c r="B148" s="29"/>
      <c r="C148" s="29"/>
      <c r="D148" s="29"/>
      <c r="E148" s="29"/>
    </row>
    <row r="149" spans="1:5" x14ac:dyDescent="0.2">
      <c r="B149" s="34"/>
      <c r="C149" s="34"/>
      <c r="D149" s="34"/>
      <c r="E149" s="34"/>
    </row>
    <row r="150" spans="1:5" x14ac:dyDescent="0.2">
      <c r="A150" s="33" t="s">
        <v>181</v>
      </c>
      <c r="B150" s="34"/>
      <c r="D150" s="34"/>
      <c r="E150" s="34"/>
    </row>
    <row r="151" spans="1:5" x14ac:dyDescent="0.2">
      <c r="A151" s="33" t="s">
        <v>179</v>
      </c>
      <c r="B151" s="34"/>
      <c r="D151" s="34"/>
      <c r="E151" s="34"/>
    </row>
    <row r="152" spans="1:5" x14ac:dyDescent="0.2">
      <c r="A152" s="36" t="s">
        <v>178</v>
      </c>
      <c r="B152" s="34"/>
      <c r="D152" s="34"/>
      <c r="E152" s="34"/>
    </row>
    <row r="153" spans="1:5" x14ac:dyDescent="0.2">
      <c r="A153" s="33" t="s">
        <v>176</v>
      </c>
    </row>
    <row r="154" spans="1:5" x14ac:dyDescent="0.2">
      <c r="A154" s="36" t="s">
        <v>177</v>
      </c>
      <c r="B154" s="34"/>
    </row>
    <row r="159" spans="1:5" x14ac:dyDescent="0.2">
      <c r="B159" s="34"/>
      <c r="C159" s="34"/>
      <c r="D159" s="34"/>
      <c r="E159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203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250</v>
      </c>
      <c r="C3" s="25">
        <f>D3+E3</f>
        <v>647</v>
      </c>
      <c r="D3" s="25">
        <v>322</v>
      </c>
      <c r="E3" s="25">
        <v>325</v>
      </c>
    </row>
    <row r="4" spans="1:5" x14ac:dyDescent="0.2">
      <c r="A4" s="26" t="s">
        <v>2</v>
      </c>
      <c r="B4" s="25">
        <v>10</v>
      </c>
      <c r="C4" s="25">
        <f t="shared" ref="C4:C67" si="0">D4+E4</f>
        <v>25</v>
      </c>
      <c r="D4" s="25">
        <v>13</v>
      </c>
      <c r="E4" s="25">
        <v>12</v>
      </c>
    </row>
    <row r="5" spans="1:5" x14ac:dyDescent="0.2">
      <c r="A5" s="26" t="s">
        <v>4</v>
      </c>
      <c r="B5" s="25">
        <v>235</v>
      </c>
      <c r="C5" s="25">
        <f t="shared" si="0"/>
        <v>584</v>
      </c>
      <c r="D5" s="25">
        <v>267</v>
      </c>
      <c r="E5" s="25">
        <v>317</v>
      </c>
    </row>
    <row r="6" spans="1:5" x14ac:dyDescent="0.2">
      <c r="A6" s="26" t="s">
        <v>3</v>
      </c>
      <c r="B6" s="25">
        <v>229</v>
      </c>
      <c r="C6" s="25">
        <f t="shared" si="0"/>
        <v>602</v>
      </c>
      <c r="D6" s="25">
        <v>293</v>
      </c>
      <c r="E6" s="25">
        <v>309</v>
      </c>
    </row>
    <row r="7" spans="1:5" x14ac:dyDescent="0.2">
      <c r="A7" s="26" t="s">
        <v>5</v>
      </c>
      <c r="B7" s="25">
        <v>133</v>
      </c>
      <c r="C7" s="25">
        <f t="shared" si="0"/>
        <v>342</v>
      </c>
      <c r="D7" s="25">
        <v>169</v>
      </c>
      <c r="E7" s="25">
        <v>173</v>
      </c>
    </row>
    <row r="8" spans="1:5" x14ac:dyDescent="0.2">
      <c r="A8" s="26" t="s">
        <v>6</v>
      </c>
      <c r="B8" s="25">
        <v>333</v>
      </c>
      <c r="C8" s="25">
        <f t="shared" si="0"/>
        <v>821</v>
      </c>
      <c r="D8" s="25">
        <v>382</v>
      </c>
      <c r="E8" s="25">
        <v>439</v>
      </c>
    </row>
    <row r="9" spans="1:5" x14ac:dyDescent="0.2">
      <c r="A9" s="26" t="s">
        <v>7</v>
      </c>
      <c r="B9" s="25">
        <v>203</v>
      </c>
      <c r="C9" s="25">
        <f t="shared" si="0"/>
        <v>483</v>
      </c>
      <c r="D9" s="25">
        <v>217</v>
      </c>
      <c r="E9" s="25">
        <v>266</v>
      </c>
    </row>
    <row r="10" spans="1:5" x14ac:dyDescent="0.2">
      <c r="A10" s="26" t="s">
        <v>8</v>
      </c>
      <c r="B10" s="25">
        <v>170</v>
      </c>
      <c r="C10" s="25">
        <f t="shared" si="0"/>
        <v>485</v>
      </c>
      <c r="D10" s="25">
        <v>216</v>
      </c>
      <c r="E10" s="25">
        <v>269</v>
      </c>
    </row>
    <row r="11" spans="1:5" x14ac:dyDescent="0.2">
      <c r="A11" s="26" t="s">
        <v>9</v>
      </c>
      <c r="B11" s="25">
        <v>366</v>
      </c>
      <c r="C11" s="25">
        <f t="shared" si="0"/>
        <v>1011</v>
      </c>
      <c r="D11" s="25">
        <v>490</v>
      </c>
      <c r="E11" s="25">
        <v>521</v>
      </c>
    </row>
    <row r="12" spans="1:5" x14ac:dyDescent="0.2">
      <c r="A12" s="26" t="s">
        <v>10</v>
      </c>
      <c r="B12" s="25">
        <v>315</v>
      </c>
      <c r="C12" s="25">
        <f t="shared" si="0"/>
        <v>872</v>
      </c>
      <c r="D12" s="25">
        <v>429</v>
      </c>
      <c r="E12" s="25">
        <v>443</v>
      </c>
    </row>
    <row r="13" spans="1:5" x14ac:dyDescent="0.2">
      <c r="A13" s="26" t="s">
        <v>11</v>
      </c>
      <c r="B13" s="25">
        <v>393</v>
      </c>
      <c r="C13" s="25">
        <f t="shared" si="0"/>
        <v>1021</v>
      </c>
      <c r="D13" s="25">
        <v>481</v>
      </c>
      <c r="E13" s="25">
        <v>540</v>
      </c>
    </row>
    <row r="14" spans="1:5" x14ac:dyDescent="0.2">
      <c r="A14" s="26" t="s">
        <v>12</v>
      </c>
      <c r="B14" s="25">
        <v>378</v>
      </c>
      <c r="C14" s="25">
        <f t="shared" si="0"/>
        <v>1101</v>
      </c>
      <c r="D14" s="25">
        <v>533</v>
      </c>
      <c r="E14" s="25">
        <v>568</v>
      </c>
    </row>
    <row r="15" spans="1:5" x14ac:dyDescent="0.2">
      <c r="A15" s="26" t="s">
        <v>13</v>
      </c>
      <c r="B15" s="25">
        <v>117</v>
      </c>
      <c r="C15" s="25">
        <f t="shared" si="0"/>
        <v>347</v>
      </c>
      <c r="D15" s="25">
        <v>176</v>
      </c>
      <c r="E15" s="25">
        <v>171</v>
      </c>
    </row>
    <row r="16" spans="1:5" x14ac:dyDescent="0.2">
      <c r="A16" s="26" t="s">
        <v>14</v>
      </c>
      <c r="B16" s="25">
        <v>144</v>
      </c>
      <c r="C16" s="25">
        <f t="shared" si="0"/>
        <v>405</v>
      </c>
      <c r="D16" s="25">
        <v>196</v>
      </c>
      <c r="E16" s="25">
        <v>209</v>
      </c>
    </row>
    <row r="17" spans="1:5" x14ac:dyDescent="0.2">
      <c r="A17" s="26" t="s">
        <v>15</v>
      </c>
      <c r="B17" s="25">
        <v>149</v>
      </c>
      <c r="C17" s="25">
        <f t="shared" si="0"/>
        <v>356</v>
      </c>
      <c r="D17" s="25">
        <v>177</v>
      </c>
      <c r="E17" s="25">
        <v>179</v>
      </c>
    </row>
    <row r="18" spans="1:5" x14ac:dyDescent="0.2">
      <c r="A18" s="26" t="s">
        <v>16</v>
      </c>
      <c r="B18" s="25">
        <v>50</v>
      </c>
      <c r="C18" s="25">
        <f t="shared" si="0"/>
        <v>152</v>
      </c>
      <c r="D18" s="25">
        <v>74</v>
      </c>
      <c r="E18" s="25">
        <v>78</v>
      </c>
    </row>
    <row r="19" spans="1:5" x14ac:dyDescent="0.2">
      <c r="A19" s="26" t="s">
        <v>17</v>
      </c>
      <c r="B19" s="25">
        <v>223</v>
      </c>
      <c r="C19" s="25">
        <f t="shared" si="0"/>
        <v>622</v>
      </c>
      <c r="D19" s="25">
        <v>310</v>
      </c>
      <c r="E19" s="25">
        <v>312</v>
      </c>
    </row>
    <row r="20" spans="1:5" x14ac:dyDescent="0.2">
      <c r="A20" s="26" t="s">
        <v>18</v>
      </c>
      <c r="B20" s="25">
        <v>256</v>
      </c>
      <c r="C20" s="25">
        <f t="shared" si="0"/>
        <v>688</v>
      </c>
      <c r="D20" s="25">
        <v>319</v>
      </c>
      <c r="E20" s="25">
        <v>369</v>
      </c>
    </row>
    <row r="21" spans="1:5" x14ac:dyDescent="0.2">
      <c r="A21" s="26" t="s">
        <v>19</v>
      </c>
      <c r="B21" s="25">
        <v>459</v>
      </c>
      <c r="C21" s="25">
        <f t="shared" si="0"/>
        <v>1387</v>
      </c>
      <c r="D21" s="25">
        <v>687</v>
      </c>
      <c r="E21" s="25">
        <v>700</v>
      </c>
    </row>
    <row r="22" spans="1:5" x14ac:dyDescent="0.2">
      <c r="A22" s="26" t="s">
        <v>20</v>
      </c>
      <c r="B22" s="25">
        <v>266</v>
      </c>
      <c r="C22" s="25">
        <f t="shared" si="0"/>
        <v>870</v>
      </c>
      <c r="D22" s="25">
        <v>421</v>
      </c>
      <c r="E22" s="25">
        <v>449</v>
      </c>
    </row>
    <row r="23" spans="1:5" x14ac:dyDescent="0.2">
      <c r="A23" s="26" t="s">
        <v>21</v>
      </c>
      <c r="B23" s="25">
        <v>674</v>
      </c>
      <c r="C23" s="25">
        <f t="shared" si="0"/>
        <v>2115</v>
      </c>
      <c r="D23" s="25">
        <v>987</v>
      </c>
      <c r="E23" s="25">
        <v>1128</v>
      </c>
    </row>
    <row r="24" spans="1:5" x14ac:dyDescent="0.2">
      <c r="A24" s="26" t="s">
        <v>22</v>
      </c>
      <c r="B24" s="25">
        <v>400</v>
      </c>
      <c r="C24" s="25">
        <f t="shared" si="0"/>
        <v>1276</v>
      </c>
      <c r="D24" s="25">
        <v>621</v>
      </c>
      <c r="E24" s="25">
        <v>655</v>
      </c>
    </row>
    <row r="25" spans="1:5" x14ac:dyDescent="0.2">
      <c r="A25" s="26" t="s">
        <v>142</v>
      </c>
      <c r="B25" s="25">
        <v>364</v>
      </c>
      <c r="C25" s="25">
        <f t="shared" si="0"/>
        <v>835</v>
      </c>
      <c r="D25" s="25">
        <v>375</v>
      </c>
      <c r="E25" s="25">
        <v>460</v>
      </c>
    </row>
    <row r="26" spans="1:5" x14ac:dyDescent="0.2">
      <c r="A26" s="26" t="s">
        <v>143</v>
      </c>
      <c r="B26" s="25">
        <v>271</v>
      </c>
      <c r="C26" s="25">
        <f t="shared" si="0"/>
        <v>620</v>
      </c>
      <c r="D26" s="25">
        <v>294</v>
      </c>
      <c r="E26" s="25">
        <v>326</v>
      </c>
    </row>
    <row r="27" spans="1:5" x14ac:dyDescent="0.2">
      <c r="A27" s="26" t="s">
        <v>144</v>
      </c>
      <c r="B27" s="25">
        <v>322</v>
      </c>
      <c r="C27" s="25">
        <f t="shared" si="0"/>
        <v>727</v>
      </c>
      <c r="D27" s="25">
        <v>324</v>
      </c>
      <c r="E27" s="25">
        <v>403</v>
      </c>
    </row>
    <row r="28" spans="1:5" x14ac:dyDescent="0.2">
      <c r="A28" s="26" t="s">
        <v>145</v>
      </c>
      <c r="B28" s="25">
        <v>233</v>
      </c>
      <c r="C28" s="25">
        <f t="shared" si="0"/>
        <v>540</v>
      </c>
      <c r="D28" s="25">
        <v>255</v>
      </c>
      <c r="E28" s="25">
        <v>285</v>
      </c>
    </row>
    <row r="29" spans="1:5" x14ac:dyDescent="0.2">
      <c r="A29" s="26" t="s">
        <v>146</v>
      </c>
      <c r="B29" s="25">
        <v>266</v>
      </c>
      <c r="C29" s="25">
        <f t="shared" si="0"/>
        <v>628</v>
      </c>
      <c r="D29" s="25">
        <v>283</v>
      </c>
      <c r="E29" s="25">
        <v>345</v>
      </c>
    </row>
    <row r="30" spans="1:5" x14ac:dyDescent="0.2">
      <c r="A30" s="26" t="s">
        <v>147</v>
      </c>
      <c r="B30" s="25">
        <v>225</v>
      </c>
      <c r="C30" s="25">
        <f t="shared" si="0"/>
        <v>592</v>
      </c>
      <c r="D30" s="25">
        <v>257</v>
      </c>
      <c r="E30" s="25">
        <v>335</v>
      </c>
    </row>
    <row r="31" spans="1:5" x14ac:dyDescent="0.2">
      <c r="A31" s="26" t="s">
        <v>148</v>
      </c>
      <c r="B31" s="25">
        <v>308</v>
      </c>
      <c r="C31" s="25">
        <f t="shared" si="0"/>
        <v>765</v>
      </c>
      <c r="D31" s="25">
        <v>357</v>
      </c>
      <c r="E31" s="25">
        <v>408</v>
      </c>
    </row>
    <row r="32" spans="1:5" x14ac:dyDescent="0.2">
      <c r="A32" s="26" t="s">
        <v>30</v>
      </c>
      <c r="B32" s="25">
        <v>303</v>
      </c>
      <c r="C32" s="25">
        <f t="shared" si="0"/>
        <v>806</v>
      </c>
      <c r="D32" s="25">
        <v>380</v>
      </c>
      <c r="E32" s="25">
        <v>426</v>
      </c>
    </row>
    <row r="33" spans="1:5" x14ac:dyDescent="0.2">
      <c r="A33" s="26" t="s">
        <v>149</v>
      </c>
      <c r="B33" s="25">
        <v>162</v>
      </c>
      <c r="C33" s="25">
        <f t="shared" si="0"/>
        <v>420</v>
      </c>
      <c r="D33" s="25">
        <v>213</v>
      </c>
      <c r="E33" s="25">
        <v>207</v>
      </c>
    </row>
    <row r="34" spans="1:5" x14ac:dyDescent="0.2">
      <c r="A34" s="26" t="s">
        <v>150</v>
      </c>
      <c r="B34" s="25">
        <v>295</v>
      </c>
      <c r="C34" s="25">
        <f t="shared" si="0"/>
        <v>784</v>
      </c>
      <c r="D34" s="25">
        <v>389</v>
      </c>
      <c r="E34" s="25">
        <v>395</v>
      </c>
    </row>
    <row r="35" spans="1:5" x14ac:dyDescent="0.2">
      <c r="A35" s="26" t="s">
        <v>151</v>
      </c>
      <c r="B35" s="25">
        <v>154</v>
      </c>
      <c r="C35" s="25">
        <f t="shared" si="0"/>
        <v>402</v>
      </c>
      <c r="D35" s="25">
        <v>180</v>
      </c>
      <c r="E35" s="25">
        <v>222</v>
      </c>
    </row>
    <row r="36" spans="1:5" x14ac:dyDescent="0.2">
      <c r="A36" s="26" t="s">
        <v>152</v>
      </c>
      <c r="B36" s="25">
        <v>161</v>
      </c>
      <c r="C36" s="25">
        <f t="shared" si="0"/>
        <v>387</v>
      </c>
      <c r="D36" s="25">
        <v>195</v>
      </c>
      <c r="E36" s="25">
        <v>192</v>
      </c>
    </row>
    <row r="37" spans="1:5" x14ac:dyDescent="0.2">
      <c r="A37" s="26" t="s">
        <v>153</v>
      </c>
      <c r="B37" s="25">
        <v>179</v>
      </c>
      <c r="C37" s="25">
        <f t="shared" si="0"/>
        <v>403</v>
      </c>
      <c r="D37" s="25">
        <v>184</v>
      </c>
      <c r="E37" s="25">
        <v>219</v>
      </c>
    </row>
    <row r="38" spans="1:5" x14ac:dyDescent="0.2">
      <c r="A38" s="26" t="s">
        <v>154</v>
      </c>
      <c r="B38" s="25">
        <v>183</v>
      </c>
      <c r="C38" s="25">
        <f t="shared" si="0"/>
        <v>475</v>
      </c>
      <c r="D38" s="25">
        <v>232</v>
      </c>
      <c r="E38" s="25">
        <v>243</v>
      </c>
    </row>
    <row r="39" spans="1:5" x14ac:dyDescent="0.2">
      <c r="A39" s="26" t="s">
        <v>155</v>
      </c>
      <c r="B39" s="25">
        <v>181</v>
      </c>
      <c r="C39" s="25">
        <f t="shared" si="0"/>
        <v>494</v>
      </c>
      <c r="D39" s="25">
        <v>224</v>
      </c>
      <c r="E39" s="25">
        <v>270</v>
      </c>
    </row>
    <row r="40" spans="1:5" x14ac:dyDescent="0.2">
      <c r="A40" s="26" t="s">
        <v>156</v>
      </c>
      <c r="B40" s="25">
        <v>269</v>
      </c>
      <c r="C40" s="25">
        <f t="shared" si="0"/>
        <v>701</v>
      </c>
      <c r="D40" s="25">
        <v>332</v>
      </c>
      <c r="E40" s="25">
        <v>369</v>
      </c>
    </row>
    <row r="41" spans="1:5" x14ac:dyDescent="0.2">
      <c r="A41" s="26" t="s">
        <v>157</v>
      </c>
      <c r="B41" s="25">
        <v>339</v>
      </c>
      <c r="C41" s="25">
        <f t="shared" si="0"/>
        <v>1070</v>
      </c>
      <c r="D41" s="25">
        <v>524</v>
      </c>
      <c r="E41" s="25">
        <v>546</v>
      </c>
    </row>
    <row r="42" spans="1:5" x14ac:dyDescent="0.2">
      <c r="A42" s="26" t="s">
        <v>158</v>
      </c>
      <c r="B42" s="25">
        <v>213</v>
      </c>
      <c r="C42" s="25">
        <f t="shared" si="0"/>
        <v>736</v>
      </c>
      <c r="D42" s="25">
        <v>373</v>
      </c>
      <c r="E42" s="25">
        <v>363</v>
      </c>
    </row>
    <row r="43" spans="1:5" x14ac:dyDescent="0.2">
      <c r="A43" s="26" t="s">
        <v>159</v>
      </c>
      <c r="B43" s="25">
        <v>151</v>
      </c>
      <c r="C43" s="25">
        <f t="shared" si="0"/>
        <v>518</v>
      </c>
      <c r="D43" s="25">
        <v>257</v>
      </c>
      <c r="E43" s="25">
        <v>261</v>
      </c>
    </row>
    <row r="44" spans="1:5" x14ac:dyDescent="0.2">
      <c r="A44" s="26" t="s">
        <v>160</v>
      </c>
      <c r="B44" s="25">
        <v>238</v>
      </c>
      <c r="C44" s="25">
        <f t="shared" si="0"/>
        <v>847</v>
      </c>
      <c r="D44" s="25">
        <v>419</v>
      </c>
      <c r="E44" s="25">
        <v>428</v>
      </c>
    </row>
    <row r="45" spans="1:5" x14ac:dyDescent="0.2">
      <c r="A45" s="26" t="s">
        <v>43</v>
      </c>
      <c r="B45" s="25"/>
      <c r="C45" s="25">
        <f>D45+E45</f>
        <v>0</v>
      </c>
      <c r="D45" s="25"/>
      <c r="E45" s="25"/>
    </row>
    <row r="46" spans="1:5" x14ac:dyDescent="0.2">
      <c r="A46" s="26" t="s">
        <v>44</v>
      </c>
      <c r="B46" s="25">
        <v>69</v>
      </c>
      <c r="C46" s="25">
        <f t="shared" si="0"/>
        <v>219</v>
      </c>
      <c r="D46" s="25">
        <v>114</v>
      </c>
      <c r="E46" s="25">
        <v>105</v>
      </c>
    </row>
    <row r="47" spans="1:5" x14ac:dyDescent="0.2">
      <c r="A47" s="26" t="s">
        <v>45</v>
      </c>
      <c r="B47" s="25">
        <v>755</v>
      </c>
      <c r="C47" s="25">
        <f t="shared" si="0"/>
        <v>2029</v>
      </c>
      <c r="D47" s="25">
        <v>974</v>
      </c>
      <c r="E47" s="25">
        <v>1055</v>
      </c>
    </row>
    <row r="48" spans="1:5" x14ac:dyDescent="0.2">
      <c r="A48" s="26" t="s">
        <v>46</v>
      </c>
      <c r="B48" s="25">
        <v>364</v>
      </c>
      <c r="C48" s="25">
        <f t="shared" si="0"/>
        <v>860</v>
      </c>
      <c r="D48" s="25">
        <v>406</v>
      </c>
      <c r="E48" s="25">
        <v>454</v>
      </c>
    </row>
    <row r="49" spans="1:5" x14ac:dyDescent="0.2">
      <c r="A49" s="26" t="s">
        <v>137</v>
      </c>
      <c r="B49" s="25">
        <v>380</v>
      </c>
      <c r="C49" s="25">
        <f t="shared" si="0"/>
        <v>1000</v>
      </c>
      <c r="D49" s="25">
        <v>473</v>
      </c>
      <c r="E49" s="25">
        <v>527</v>
      </c>
    </row>
    <row r="50" spans="1:5" x14ac:dyDescent="0.2">
      <c r="A50" s="26" t="s">
        <v>182</v>
      </c>
      <c r="B50" s="25">
        <v>229</v>
      </c>
      <c r="C50" s="25">
        <f t="shared" si="0"/>
        <v>731</v>
      </c>
      <c r="D50" s="25">
        <v>366</v>
      </c>
      <c r="E50" s="25">
        <v>365</v>
      </c>
    </row>
    <row r="51" spans="1:5" x14ac:dyDescent="0.2">
      <c r="A51" s="26" t="s">
        <v>168</v>
      </c>
      <c r="B51" s="25">
        <v>91</v>
      </c>
      <c r="C51" s="25">
        <f t="shared" si="0"/>
        <v>242</v>
      </c>
      <c r="D51" s="25">
        <v>115</v>
      </c>
      <c r="E51" s="25">
        <v>127</v>
      </c>
    </row>
    <row r="52" spans="1:5" x14ac:dyDescent="0.2">
      <c r="A52" s="26" t="s">
        <v>169</v>
      </c>
      <c r="B52" s="25">
        <v>34</v>
      </c>
      <c r="C52" s="25">
        <f t="shared" si="0"/>
        <v>107</v>
      </c>
      <c r="D52" s="25">
        <v>47</v>
      </c>
      <c r="E52" s="25">
        <v>60</v>
      </c>
    </row>
    <row r="53" spans="1:5" x14ac:dyDescent="0.2">
      <c r="A53" s="26" t="s">
        <v>174</v>
      </c>
      <c r="B53" s="25"/>
      <c r="C53" s="25">
        <f t="shared" si="0"/>
        <v>0</v>
      </c>
      <c r="D53" s="25"/>
      <c r="E53" s="25"/>
    </row>
    <row r="54" spans="1:5" x14ac:dyDescent="0.2">
      <c r="A54" s="26" t="s">
        <v>175</v>
      </c>
      <c r="B54" s="25"/>
      <c r="C54" s="25">
        <f t="shared" si="0"/>
        <v>0</v>
      </c>
      <c r="D54" s="25"/>
      <c r="E54" s="25"/>
    </row>
    <row r="55" spans="1:5" x14ac:dyDescent="0.2">
      <c r="A55" s="26" t="s">
        <v>170</v>
      </c>
      <c r="B55" s="25"/>
      <c r="C55" s="25">
        <f t="shared" si="0"/>
        <v>0</v>
      </c>
      <c r="D55" s="25"/>
      <c r="E55" s="25"/>
    </row>
    <row r="56" spans="1:5" x14ac:dyDescent="0.2">
      <c r="A56" s="26" t="s">
        <v>171</v>
      </c>
      <c r="B56" s="25"/>
      <c r="C56" s="25">
        <f t="shared" si="0"/>
        <v>0</v>
      </c>
      <c r="D56" s="25"/>
      <c r="E56" s="25"/>
    </row>
    <row r="57" spans="1:5" x14ac:dyDescent="0.2">
      <c r="A57" s="26" t="s">
        <v>47</v>
      </c>
      <c r="B57" s="25">
        <v>618</v>
      </c>
      <c r="C57" s="25">
        <f t="shared" si="0"/>
        <v>1382</v>
      </c>
      <c r="D57" s="25">
        <v>690</v>
      </c>
      <c r="E57" s="25">
        <v>692</v>
      </c>
    </row>
    <row r="58" spans="1:5" x14ac:dyDescent="0.2">
      <c r="A58" s="26" t="s">
        <v>48</v>
      </c>
      <c r="B58" s="25">
        <v>663</v>
      </c>
      <c r="C58" s="25">
        <f t="shared" si="0"/>
        <v>1618</v>
      </c>
      <c r="D58" s="25">
        <v>799</v>
      </c>
      <c r="E58" s="25">
        <v>819</v>
      </c>
    </row>
    <row r="59" spans="1:5" x14ac:dyDescent="0.2">
      <c r="A59" s="26" t="s">
        <v>49</v>
      </c>
      <c r="B59" s="25">
        <v>872</v>
      </c>
      <c r="C59" s="25">
        <f t="shared" si="0"/>
        <v>1759</v>
      </c>
      <c r="D59" s="25">
        <v>805</v>
      </c>
      <c r="E59" s="25">
        <v>954</v>
      </c>
    </row>
    <row r="60" spans="1:5" x14ac:dyDescent="0.2">
      <c r="A60" s="26" t="s">
        <v>50</v>
      </c>
      <c r="B60" s="25">
        <v>492</v>
      </c>
      <c r="C60" s="25">
        <f t="shared" si="0"/>
        <v>1124</v>
      </c>
      <c r="D60" s="25">
        <v>547</v>
      </c>
      <c r="E60" s="25">
        <v>577</v>
      </c>
    </row>
    <row r="61" spans="1:5" x14ac:dyDescent="0.2">
      <c r="A61" s="26" t="s">
        <v>51</v>
      </c>
      <c r="B61" s="25">
        <v>254</v>
      </c>
      <c r="C61" s="25">
        <f t="shared" si="0"/>
        <v>538</v>
      </c>
      <c r="D61" s="25">
        <v>259</v>
      </c>
      <c r="E61" s="25">
        <v>279</v>
      </c>
    </row>
    <row r="62" spans="1:5" x14ac:dyDescent="0.2">
      <c r="A62" s="26" t="s">
        <v>52</v>
      </c>
      <c r="B62" s="25">
        <v>597</v>
      </c>
      <c r="C62" s="25">
        <f t="shared" si="0"/>
        <v>1572</v>
      </c>
      <c r="D62" s="25">
        <v>750</v>
      </c>
      <c r="E62" s="25">
        <v>822</v>
      </c>
    </row>
    <row r="63" spans="1:5" x14ac:dyDescent="0.2">
      <c r="A63" s="26" t="s">
        <v>53</v>
      </c>
      <c r="B63" s="25">
        <v>184</v>
      </c>
      <c r="C63" s="25">
        <f t="shared" si="0"/>
        <v>483</v>
      </c>
      <c r="D63" s="25">
        <v>211</v>
      </c>
      <c r="E63" s="25">
        <v>272</v>
      </c>
    </row>
    <row r="64" spans="1:5" x14ac:dyDescent="0.2">
      <c r="A64" s="26" t="s">
        <v>131</v>
      </c>
      <c r="B64" s="25">
        <v>1178</v>
      </c>
      <c r="C64" s="25">
        <f t="shared" si="0"/>
        <v>2336</v>
      </c>
      <c r="D64" s="25">
        <v>1044</v>
      </c>
      <c r="E64" s="25">
        <v>1292</v>
      </c>
    </row>
    <row r="65" spans="1:5" x14ac:dyDescent="0.2">
      <c r="A65" s="26" t="s">
        <v>54</v>
      </c>
      <c r="B65" s="25">
        <v>534</v>
      </c>
      <c r="C65" s="25">
        <f t="shared" si="0"/>
        <v>1222</v>
      </c>
      <c r="D65" s="25">
        <v>588</v>
      </c>
      <c r="E65" s="25">
        <v>634</v>
      </c>
    </row>
    <row r="66" spans="1:5" x14ac:dyDescent="0.2">
      <c r="A66" s="26" t="s">
        <v>55</v>
      </c>
      <c r="B66" s="25">
        <v>323</v>
      </c>
      <c r="C66" s="25">
        <f t="shared" si="0"/>
        <v>762</v>
      </c>
      <c r="D66" s="25">
        <v>332</v>
      </c>
      <c r="E66" s="25">
        <v>430</v>
      </c>
    </row>
    <row r="67" spans="1:5" x14ac:dyDescent="0.2">
      <c r="A67" s="26" t="s">
        <v>56</v>
      </c>
      <c r="B67" s="25">
        <v>663</v>
      </c>
      <c r="C67" s="25">
        <f t="shared" si="0"/>
        <v>1703</v>
      </c>
      <c r="D67" s="25">
        <v>825</v>
      </c>
      <c r="E67" s="25">
        <v>878</v>
      </c>
    </row>
    <row r="68" spans="1:5" x14ac:dyDescent="0.2">
      <c r="A68" s="26" t="s">
        <v>57</v>
      </c>
      <c r="B68" s="25">
        <v>149</v>
      </c>
      <c r="C68" s="25">
        <f t="shared" ref="C68:C131" si="1">D68+E68</f>
        <v>362</v>
      </c>
      <c r="D68" s="25">
        <v>173</v>
      </c>
      <c r="E68" s="25">
        <v>189</v>
      </c>
    </row>
    <row r="69" spans="1:5" x14ac:dyDescent="0.2">
      <c r="A69" s="26" t="s">
        <v>161</v>
      </c>
      <c r="B69" s="25"/>
      <c r="C69" s="25">
        <f t="shared" si="1"/>
        <v>0</v>
      </c>
      <c r="D69" s="25"/>
      <c r="E69" s="25"/>
    </row>
    <row r="70" spans="1:5" x14ac:dyDescent="0.2">
      <c r="A70" s="26" t="s">
        <v>58</v>
      </c>
      <c r="B70" s="25">
        <v>1383</v>
      </c>
      <c r="C70" s="25">
        <f t="shared" si="1"/>
        <v>3396</v>
      </c>
      <c r="D70" s="25">
        <v>1642</v>
      </c>
      <c r="E70" s="25">
        <v>1754</v>
      </c>
    </row>
    <row r="71" spans="1:5" x14ac:dyDescent="0.2">
      <c r="A71" s="26" t="s">
        <v>59</v>
      </c>
      <c r="B71" s="25">
        <v>686</v>
      </c>
      <c r="C71" s="25">
        <f t="shared" si="1"/>
        <v>1445</v>
      </c>
      <c r="D71" s="25">
        <v>681</v>
      </c>
      <c r="E71" s="25">
        <v>764</v>
      </c>
    </row>
    <row r="72" spans="1:5" x14ac:dyDescent="0.2">
      <c r="A72" s="26" t="s">
        <v>60</v>
      </c>
      <c r="B72" s="25">
        <v>204</v>
      </c>
      <c r="C72" s="25">
        <f t="shared" si="1"/>
        <v>446</v>
      </c>
      <c r="D72" s="25">
        <v>211</v>
      </c>
      <c r="E72" s="25">
        <v>235</v>
      </c>
    </row>
    <row r="73" spans="1:5" x14ac:dyDescent="0.2">
      <c r="A73" s="26" t="s">
        <v>61</v>
      </c>
      <c r="B73" s="25">
        <v>477</v>
      </c>
      <c r="C73" s="25">
        <f t="shared" si="1"/>
        <v>962</v>
      </c>
      <c r="D73" s="25">
        <v>474</v>
      </c>
      <c r="E73" s="25">
        <v>488</v>
      </c>
    </row>
    <row r="74" spans="1:5" x14ac:dyDescent="0.2">
      <c r="A74" s="26" t="s">
        <v>62</v>
      </c>
      <c r="B74" s="25">
        <v>396</v>
      </c>
      <c r="C74" s="25">
        <f t="shared" si="1"/>
        <v>1119</v>
      </c>
      <c r="D74" s="25">
        <v>529</v>
      </c>
      <c r="E74" s="25">
        <v>590</v>
      </c>
    </row>
    <row r="75" spans="1:5" x14ac:dyDescent="0.2">
      <c r="A75" s="26" t="s">
        <v>63</v>
      </c>
      <c r="B75" s="25">
        <v>18</v>
      </c>
      <c r="C75" s="25">
        <f t="shared" si="1"/>
        <v>24</v>
      </c>
      <c r="D75" s="25">
        <v>13</v>
      </c>
      <c r="E75" s="25">
        <v>11</v>
      </c>
    </row>
    <row r="76" spans="1:5" x14ac:dyDescent="0.2">
      <c r="A76" s="26" t="s">
        <v>64</v>
      </c>
      <c r="B76" s="25">
        <v>399</v>
      </c>
      <c r="C76" s="25">
        <f t="shared" si="1"/>
        <v>968</v>
      </c>
      <c r="D76" s="25">
        <v>466</v>
      </c>
      <c r="E76" s="25">
        <v>502</v>
      </c>
    </row>
    <row r="77" spans="1:5" x14ac:dyDescent="0.2">
      <c r="A77" s="26" t="s">
        <v>65</v>
      </c>
      <c r="B77" s="25">
        <v>193</v>
      </c>
      <c r="C77" s="25">
        <f t="shared" si="1"/>
        <v>398</v>
      </c>
      <c r="D77" s="25">
        <v>193</v>
      </c>
      <c r="E77" s="25">
        <v>205</v>
      </c>
    </row>
    <row r="78" spans="1:5" x14ac:dyDescent="0.2">
      <c r="A78" s="26" t="s">
        <v>66</v>
      </c>
      <c r="B78" s="25">
        <v>187</v>
      </c>
      <c r="C78" s="25">
        <f t="shared" si="1"/>
        <v>431</v>
      </c>
      <c r="D78" s="25">
        <v>205</v>
      </c>
      <c r="E78" s="25">
        <v>226</v>
      </c>
    </row>
    <row r="79" spans="1:5" x14ac:dyDescent="0.2">
      <c r="A79" s="26" t="s">
        <v>67</v>
      </c>
      <c r="B79" s="25">
        <v>125</v>
      </c>
      <c r="C79" s="25">
        <f t="shared" si="1"/>
        <v>299</v>
      </c>
      <c r="D79" s="25">
        <v>147</v>
      </c>
      <c r="E79" s="25">
        <v>152</v>
      </c>
    </row>
    <row r="80" spans="1:5" x14ac:dyDescent="0.2">
      <c r="A80" s="26" t="s">
        <v>68</v>
      </c>
      <c r="B80" s="25">
        <v>222</v>
      </c>
      <c r="C80" s="25">
        <f t="shared" si="1"/>
        <v>544</v>
      </c>
      <c r="D80" s="25">
        <v>252</v>
      </c>
      <c r="E80" s="25">
        <v>292</v>
      </c>
    </row>
    <row r="81" spans="1:5" x14ac:dyDescent="0.2">
      <c r="A81" s="26" t="s">
        <v>69</v>
      </c>
      <c r="B81" s="25">
        <v>125</v>
      </c>
      <c r="C81" s="25">
        <f t="shared" si="1"/>
        <v>288</v>
      </c>
      <c r="D81" s="25">
        <v>134</v>
      </c>
      <c r="E81" s="25">
        <v>154</v>
      </c>
    </row>
    <row r="82" spans="1:5" x14ac:dyDescent="0.2">
      <c r="A82" s="26" t="s">
        <v>70</v>
      </c>
      <c r="B82" s="25">
        <v>230</v>
      </c>
      <c r="C82" s="25">
        <f t="shared" si="1"/>
        <v>597</v>
      </c>
      <c r="D82" s="25">
        <v>313</v>
      </c>
      <c r="E82" s="25">
        <v>284</v>
      </c>
    </row>
    <row r="83" spans="1:5" x14ac:dyDescent="0.2">
      <c r="A83" s="26" t="s">
        <v>71</v>
      </c>
      <c r="B83" s="25">
        <v>133</v>
      </c>
      <c r="C83" s="25">
        <f t="shared" si="1"/>
        <v>337</v>
      </c>
      <c r="D83" s="25">
        <v>166</v>
      </c>
      <c r="E83" s="25">
        <v>171</v>
      </c>
    </row>
    <row r="84" spans="1:5" x14ac:dyDescent="0.2">
      <c r="A84" s="26" t="s">
        <v>72</v>
      </c>
      <c r="B84" s="25">
        <v>69</v>
      </c>
      <c r="C84" s="25">
        <f t="shared" si="1"/>
        <v>158</v>
      </c>
      <c r="D84" s="25">
        <v>76</v>
      </c>
      <c r="E84" s="25">
        <v>82</v>
      </c>
    </row>
    <row r="85" spans="1:5" x14ac:dyDescent="0.2">
      <c r="A85" s="26" t="s">
        <v>73</v>
      </c>
      <c r="B85" s="25">
        <v>157</v>
      </c>
      <c r="C85" s="25">
        <f t="shared" si="1"/>
        <v>346</v>
      </c>
      <c r="D85" s="25">
        <v>151</v>
      </c>
      <c r="E85" s="25">
        <v>195</v>
      </c>
    </row>
    <row r="86" spans="1:5" x14ac:dyDescent="0.2">
      <c r="A86" s="26" t="s">
        <v>74</v>
      </c>
      <c r="B86" s="25">
        <v>50</v>
      </c>
      <c r="C86" s="25">
        <f t="shared" si="1"/>
        <v>143</v>
      </c>
      <c r="D86" s="25">
        <v>76</v>
      </c>
      <c r="E86" s="25">
        <v>67</v>
      </c>
    </row>
    <row r="87" spans="1:5" x14ac:dyDescent="0.2">
      <c r="A87" s="26" t="s">
        <v>75</v>
      </c>
      <c r="B87" s="25">
        <v>270</v>
      </c>
      <c r="C87" s="25">
        <f t="shared" si="1"/>
        <v>722</v>
      </c>
      <c r="D87" s="25">
        <v>352</v>
      </c>
      <c r="E87" s="25">
        <v>370</v>
      </c>
    </row>
    <row r="88" spans="1:5" x14ac:dyDescent="0.2">
      <c r="A88" s="26" t="s">
        <v>76</v>
      </c>
      <c r="B88" s="25">
        <v>227</v>
      </c>
      <c r="C88" s="25">
        <f t="shared" si="1"/>
        <v>545</v>
      </c>
      <c r="D88" s="25">
        <v>255</v>
      </c>
      <c r="E88" s="25">
        <v>290</v>
      </c>
    </row>
    <row r="89" spans="1:5" x14ac:dyDescent="0.2">
      <c r="A89" s="26" t="s">
        <v>77</v>
      </c>
      <c r="B89" s="25">
        <v>257</v>
      </c>
      <c r="C89" s="25">
        <f t="shared" si="1"/>
        <v>637</v>
      </c>
      <c r="D89" s="25">
        <v>306</v>
      </c>
      <c r="E89" s="25">
        <v>331</v>
      </c>
    </row>
    <row r="90" spans="1:5" x14ac:dyDescent="0.2">
      <c r="A90" s="26" t="s">
        <v>78</v>
      </c>
      <c r="B90" s="25">
        <v>498</v>
      </c>
      <c r="C90" s="25">
        <f t="shared" si="1"/>
        <v>1274</v>
      </c>
      <c r="D90" s="25">
        <v>633</v>
      </c>
      <c r="E90" s="25">
        <v>641</v>
      </c>
    </row>
    <row r="91" spans="1:5" x14ac:dyDescent="0.2">
      <c r="A91" s="26" t="s">
        <v>79</v>
      </c>
      <c r="B91" s="25">
        <v>515</v>
      </c>
      <c r="C91" s="25">
        <f t="shared" si="1"/>
        <v>1328</v>
      </c>
      <c r="D91" s="25">
        <v>634</v>
      </c>
      <c r="E91" s="25">
        <v>694</v>
      </c>
    </row>
    <row r="92" spans="1:5" x14ac:dyDescent="0.2">
      <c r="A92" s="26" t="s">
        <v>80</v>
      </c>
      <c r="B92" s="25">
        <v>329</v>
      </c>
      <c r="C92" s="25">
        <f t="shared" si="1"/>
        <v>970</v>
      </c>
      <c r="D92" s="25">
        <v>488</v>
      </c>
      <c r="E92" s="25">
        <v>482</v>
      </c>
    </row>
    <row r="93" spans="1:5" x14ac:dyDescent="0.2">
      <c r="A93" s="26" t="s">
        <v>81</v>
      </c>
      <c r="B93" s="30"/>
      <c r="C93" s="25">
        <f t="shared" si="1"/>
        <v>0</v>
      </c>
      <c r="D93" s="30"/>
      <c r="E93" s="30"/>
    </row>
    <row r="94" spans="1:5" x14ac:dyDescent="0.2">
      <c r="A94" s="26" t="s">
        <v>82</v>
      </c>
      <c r="B94" s="25">
        <v>615</v>
      </c>
      <c r="C94" s="25">
        <f t="shared" si="1"/>
        <v>1456</v>
      </c>
      <c r="D94" s="25">
        <v>731</v>
      </c>
      <c r="E94" s="25">
        <v>725</v>
      </c>
    </row>
    <row r="95" spans="1:5" x14ac:dyDescent="0.2">
      <c r="A95" s="26" t="s">
        <v>83</v>
      </c>
      <c r="B95" s="25">
        <v>525</v>
      </c>
      <c r="C95" s="25">
        <f t="shared" si="1"/>
        <v>1279</v>
      </c>
      <c r="D95" s="25">
        <v>630</v>
      </c>
      <c r="E95" s="25">
        <v>649</v>
      </c>
    </row>
    <row r="96" spans="1:5" x14ac:dyDescent="0.2">
      <c r="A96" s="26" t="s">
        <v>84</v>
      </c>
      <c r="B96" s="25">
        <v>473</v>
      </c>
      <c r="C96" s="25">
        <f t="shared" si="1"/>
        <v>1172</v>
      </c>
      <c r="D96" s="25">
        <v>564</v>
      </c>
      <c r="E96" s="25">
        <v>608</v>
      </c>
    </row>
    <row r="97" spans="1:5" x14ac:dyDescent="0.2">
      <c r="A97" s="26" t="s">
        <v>139</v>
      </c>
      <c r="B97" s="25">
        <v>366</v>
      </c>
      <c r="C97" s="25">
        <f t="shared" si="1"/>
        <v>934</v>
      </c>
      <c r="D97" s="25">
        <v>465</v>
      </c>
      <c r="E97" s="25">
        <v>469</v>
      </c>
    </row>
    <row r="98" spans="1:5" x14ac:dyDescent="0.2">
      <c r="A98" s="26" t="s">
        <v>140</v>
      </c>
      <c r="B98" s="25">
        <v>264</v>
      </c>
      <c r="C98" s="25">
        <f t="shared" si="1"/>
        <v>682</v>
      </c>
      <c r="D98" s="25">
        <v>329</v>
      </c>
      <c r="E98" s="25">
        <v>353</v>
      </c>
    </row>
    <row r="99" spans="1:5" x14ac:dyDescent="0.2">
      <c r="A99" s="26" t="s">
        <v>85</v>
      </c>
      <c r="B99" s="25">
        <v>154</v>
      </c>
      <c r="C99" s="25">
        <f t="shared" si="1"/>
        <v>319</v>
      </c>
      <c r="D99" s="25">
        <v>150</v>
      </c>
      <c r="E99" s="25">
        <v>169</v>
      </c>
    </row>
    <row r="100" spans="1:5" x14ac:dyDescent="0.2">
      <c r="A100" s="26" t="s">
        <v>86</v>
      </c>
      <c r="B100" s="25">
        <v>277</v>
      </c>
      <c r="C100" s="25">
        <f t="shared" si="1"/>
        <v>516</v>
      </c>
      <c r="D100" s="25">
        <v>236</v>
      </c>
      <c r="E100" s="25">
        <v>280</v>
      </c>
    </row>
    <row r="101" spans="1:5" x14ac:dyDescent="0.2">
      <c r="A101" s="26" t="s">
        <v>87</v>
      </c>
      <c r="B101" s="25">
        <v>259</v>
      </c>
      <c r="C101" s="25">
        <f t="shared" si="1"/>
        <v>538</v>
      </c>
      <c r="D101" s="25">
        <v>243</v>
      </c>
      <c r="E101" s="25">
        <v>295</v>
      </c>
    </row>
    <row r="102" spans="1:5" x14ac:dyDescent="0.2">
      <c r="A102" s="26" t="s">
        <v>88</v>
      </c>
      <c r="B102" s="25">
        <v>289</v>
      </c>
      <c r="C102" s="25">
        <f t="shared" si="1"/>
        <v>715</v>
      </c>
      <c r="D102" s="25">
        <v>328</v>
      </c>
      <c r="E102" s="25">
        <v>387</v>
      </c>
    </row>
    <row r="103" spans="1:5" x14ac:dyDescent="0.2">
      <c r="A103" s="26" t="s">
        <v>89</v>
      </c>
      <c r="B103" s="30"/>
      <c r="C103" s="25">
        <f t="shared" si="1"/>
        <v>0</v>
      </c>
      <c r="D103" s="30"/>
      <c r="E103" s="30"/>
    </row>
    <row r="104" spans="1:5" x14ac:dyDescent="0.2">
      <c r="A104" s="26" t="s">
        <v>90</v>
      </c>
      <c r="B104" s="25">
        <v>330</v>
      </c>
      <c r="C104" s="25">
        <f t="shared" si="1"/>
        <v>648</v>
      </c>
      <c r="D104" s="25">
        <v>344</v>
      </c>
      <c r="E104" s="25">
        <v>304</v>
      </c>
    </row>
    <row r="105" spans="1:5" x14ac:dyDescent="0.2">
      <c r="A105" s="26" t="s">
        <v>91</v>
      </c>
      <c r="B105" s="25">
        <v>487</v>
      </c>
      <c r="C105" s="25">
        <f t="shared" si="1"/>
        <v>1029</v>
      </c>
      <c r="D105" s="25">
        <v>505</v>
      </c>
      <c r="E105" s="25">
        <v>524</v>
      </c>
    </row>
    <row r="106" spans="1:5" x14ac:dyDescent="0.2">
      <c r="A106" s="26" t="s">
        <v>92</v>
      </c>
      <c r="B106" s="25">
        <v>416</v>
      </c>
      <c r="C106" s="25">
        <f t="shared" si="1"/>
        <v>963</v>
      </c>
      <c r="D106" s="25">
        <v>480</v>
      </c>
      <c r="E106" s="25">
        <v>483</v>
      </c>
    </row>
    <row r="107" spans="1:5" x14ac:dyDescent="0.2">
      <c r="A107" s="26" t="s">
        <v>93</v>
      </c>
      <c r="B107" s="25">
        <v>383</v>
      </c>
      <c r="C107" s="25">
        <f t="shared" si="1"/>
        <v>828</v>
      </c>
      <c r="D107" s="25">
        <v>407</v>
      </c>
      <c r="E107" s="25">
        <v>421</v>
      </c>
    </row>
    <row r="108" spans="1:5" x14ac:dyDescent="0.2">
      <c r="A108" s="26" t="s">
        <v>141</v>
      </c>
      <c r="B108" s="25">
        <v>170</v>
      </c>
      <c r="C108" s="25">
        <f t="shared" si="1"/>
        <v>434</v>
      </c>
      <c r="D108" s="25">
        <v>206</v>
      </c>
      <c r="E108" s="25">
        <v>228</v>
      </c>
    </row>
    <row r="109" spans="1:5" x14ac:dyDescent="0.2">
      <c r="A109" s="26" t="s">
        <v>94</v>
      </c>
      <c r="B109" s="25">
        <v>287</v>
      </c>
      <c r="C109" s="25">
        <f t="shared" si="1"/>
        <v>581</v>
      </c>
      <c r="D109" s="25">
        <v>286</v>
      </c>
      <c r="E109" s="25">
        <v>295</v>
      </c>
    </row>
    <row r="110" spans="1:5" x14ac:dyDescent="0.2">
      <c r="A110" s="26" t="s">
        <v>95</v>
      </c>
      <c r="B110" s="25">
        <v>64</v>
      </c>
      <c r="C110" s="25">
        <f t="shared" si="1"/>
        <v>121</v>
      </c>
      <c r="D110" s="25">
        <v>57</v>
      </c>
      <c r="E110" s="25">
        <v>64</v>
      </c>
    </row>
    <row r="111" spans="1:5" x14ac:dyDescent="0.2">
      <c r="A111" s="26" t="s">
        <v>96</v>
      </c>
      <c r="B111" s="25">
        <v>142</v>
      </c>
      <c r="C111" s="25">
        <f t="shared" si="1"/>
        <v>284</v>
      </c>
      <c r="D111" s="25">
        <v>136</v>
      </c>
      <c r="E111" s="25">
        <v>148</v>
      </c>
    </row>
    <row r="112" spans="1:5" x14ac:dyDescent="0.2">
      <c r="A112" s="26" t="s">
        <v>97</v>
      </c>
      <c r="B112" s="25">
        <v>121</v>
      </c>
      <c r="C112" s="25">
        <f t="shared" si="1"/>
        <v>215</v>
      </c>
      <c r="D112" s="25">
        <v>92</v>
      </c>
      <c r="E112" s="25">
        <v>123</v>
      </c>
    </row>
    <row r="113" spans="1:5" x14ac:dyDescent="0.2">
      <c r="A113" s="26" t="s">
        <v>98</v>
      </c>
      <c r="B113" s="25">
        <v>200</v>
      </c>
      <c r="C113" s="25">
        <f t="shared" si="1"/>
        <v>342</v>
      </c>
      <c r="D113" s="25">
        <v>166</v>
      </c>
      <c r="E113" s="25">
        <v>176</v>
      </c>
    </row>
    <row r="114" spans="1:5" x14ac:dyDescent="0.2">
      <c r="A114" s="26" t="s">
        <v>99</v>
      </c>
      <c r="B114" s="25">
        <v>126</v>
      </c>
      <c r="C114" s="25">
        <f t="shared" si="1"/>
        <v>203</v>
      </c>
      <c r="D114" s="25">
        <v>108</v>
      </c>
      <c r="E114" s="25">
        <v>95</v>
      </c>
    </row>
    <row r="115" spans="1:5" x14ac:dyDescent="0.2">
      <c r="A115" s="26" t="s">
        <v>100</v>
      </c>
      <c r="B115" s="25">
        <v>355</v>
      </c>
      <c r="C115" s="25">
        <f t="shared" si="1"/>
        <v>690</v>
      </c>
      <c r="D115" s="25">
        <v>329</v>
      </c>
      <c r="E115" s="25">
        <v>361</v>
      </c>
    </row>
    <row r="116" spans="1:5" x14ac:dyDescent="0.2">
      <c r="A116" s="26" t="s">
        <v>101</v>
      </c>
      <c r="B116" s="25">
        <v>227</v>
      </c>
      <c r="C116" s="25">
        <f t="shared" si="1"/>
        <v>392</v>
      </c>
      <c r="D116" s="25">
        <v>202</v>
      </c>
      <c r="E116" s="25">
        <v>190</v>
      </c>
    </row>
    <row r="117" spans="1:5" x14ac:dyDescent="0.2">
      <c r="A117" s="26" t="s">
        <v>102</v>
      </c>
      <c r="B117" s="25">
        <v>273</v>
      </c>
      <c r="C117" s="25">
        <f t="shared" si="1"/>
        <v>506</v>
      </c>
      <c r="D117" s="25">
        <v>296</v>
      </c>
      <c r="E117" s="25">
        <v>210</v>
      </c>
    </row>
    <row r="118" spans="1:5" x14ac:dyDescent="0.2">
      <c r="A118" s="26" t="s">
        <v>103</v>
      </c>
      <c r="B118" s="25">
        <v>88</v>
      </c>
      <c r="C118" s="25">
        <f t="shared" si="1"/>
        <v>169</v>
      </c>
      <c r="D118" s="25">
        <v>91</v>
      </c>
      <c r="E118" s="25">
        <v>78</v>
      </c>
    </row>
    <row r="119" spans="1:5" x14ac:dyDescent="0.2">
      <c r="A119" s="26" t="s">
        <v>104</v>
      </c>
      <c r="B119" s="25">
        <v>273</v>
      </c>
      <c r="C119" s="25">
        <f t="shared" si="1"/>
        <v>659</v>
      </c>
      <c r="D119" s="25">
        <v>324</v>
      </c>
      <c r="E119" s="25">
        <v>335</v>
      </c>
    </row>
    <row r="120" spans="1:5" x14ac:dyDescent="0.2">
      <c r="A120" s="26" t="s">
        <v>105</v>
      </c>
      <c r="B120" s="25">
        <v>635</v>
      </c>
      <c r="C120" s="25">
        <f t="shared" si="1"/>
        <v>1384</v>
      </c>
      <c r="D120" s="25">
        <v>721</v>
      </c>
      <c r="E120" s="25">
        <v>663</v>
      </c>
    </row>
    <row r="121" spans="1:5" x14ac:dyDescent="0.2">
      <c r="A121" s="26" t="s">
        <v>106</v>
      </c>
      <c r="B121" s="25">
        <v>3</v>
      </c>
      <c r="C121" s="25">
        <f t="shared" si="1"/>
        <v>4</v>
      </c>
      <c r="D121" s="25">
        <v>3</v>
      </c>
      <c r="E121" s="25">
        <v>1</v>
      </c>
    </row>
    <row r="122" spans="1:5" x14ac:dyDescent="0.2">
      <c r="A122" s="26" t="s">
        <v>107</v>
      </c>
      <c r="B122" s="25">
        <v>256</v>
      </c>
      <c r="C122" s="25">
        <f t="shared" si="1"/>
        <v>650</v>
      </c>
      <c r="D122" s="25">
        <v>340</v>
      </c>
      <c r="E122" s="25">
        <v>310</v>
      </c>
    </row>
    <row r="123" spans="1:5" x14ac:dyDescent="0.2">
      <c r="A123" s="26" t="s">
        <v>108</v>
      </c>
      <c r="B123" s="25">
        <v>211</v>
      </c>
      <c r="C123" s="25">
        <f t="shared" si="1"/>
        <v>415</v>
      </c>
      <c r="D123" s="25">
        <v>196</v>
      </c>
      <c r="E123" s="25">
        <v>219</v>
      </c>
    </row>
    <row r="124" spans="1:5" x14ac:dyDescent="0.2">
      <c r="A124" s="26" t="s">
        <v>109</v>
      </c>
      <c r="B124" s="25">
        <v>198</v>
      </c>
      <c r="C124" s="25">
        <f t="shared" si="1"/>
        <v>511</v>
      </c>
      <c r="D124" s="25">
        <v>246</v>
      </c>
      <c r="E124" s="25">
        <v>265</v>
      </c>
    </row>
    <row r="125" spans="1:5" x14ac:dyDescent="0.2">
      <c r="A125" s="26" t="s">
        <v>110</v>
      </c>
      <c r="B125" s="25">
        <v>283</v>
      </c>
      <c r="C125" s="25">
        <f t="shared" si="1"/>
        <v>738</v>
      </c>
      <c r="D125" s="25">
        <v>390</v>
      </c>
      <c r="E125" s="25">
        <v>348</v>
      </c>
    </row>
    <row r="126" spans="1:5" x14ac:dyDescent="0.2">
      <c r="A126" s="26" t="s">
        <v>111</v>
      </c>
      <c r="B126" s="25">
        <v>254</v>
      </c>
      <c r="C126" s="25">
        <f t="shared" si="1"/>
        <v>722</v>
      </c>
      <c r="D126" s="25">
        <v>351</v>
      </c>
      <c r="E126" s="25">
        <v>371</v>
      </c>
    </row>
    <row r="127" spans="1:5" x14ac:dyDescent="0.2">
      <c r="A127" s="26" t="s">
        <v>112</v>
      </c>
      <c r="B127" s="25">
        <v>226</v>
      </c>
      <c r="C127" s="25">
        <f t="shared" si="1"/>
        <v>617</v>
      </c>
      <c r="D127" s="25">
        <v>299</v>
      </c>
      <c r="E127" s="25">
        <v>318</v>
      </c>
    </row>
    <row r="128" spans="1:5" x14ac:dyDescent="0.2">
      <c r="A128" s="26" t="s">
        <v>113</v>
      </c>
      <c r="B128" s="25">
        <v>110</v>
      </c>
      <c r="C128" s="25">
        <f t="shared" si="1"/>
        <v>175</v>
      </c>
      <c r="D128" s="25">
        <v>96</v>
      </c>
      <c r="E128" s="25">
        <v>79</v>
      </c>
    </row>
    <row r="129" spans="1:5" x14ac:dyDescent="0.2">
      <c r="A129" s="26" t="s">
        <v>114</v>
      </c>
      <c r="B129" s="25">
        <v>63</v>
      </c>
      <c r="C129" s="25">
        <f t="shared" si="1"/>
        <v>89</v>
      </c>
      <c r="D129" s="25">
        <v>52</v>
      </c>
      <c r="E129" s="25">
        <v>37</v>
      </c>
    </row>
    <row r="130" spans="1:5" x14ac:dyDescent="0.2">
      <c r="A130" s="26" t="s">
        <v>115</v>
      </c>
      <c r="B130" s="25">
        <v>7</v>
      </c>
      <c r="C130" s="25">
        <f t="shared" si="1"/>
        <v>18</v>
      </c>
      <c r="D130" s="25">
        <v>8</v>
      </c>
      <c r="E130" s="25">
        <v>10</v>
      </c>
    </row>
    <row r="131" spans="1:5" x14ac:dyDescent="0.2">
      <c r="A131" s="26" t="s">
        <v>116</v>
      </c>
      <c r="B131" s="25">
        <v>101</v>
      </c>
      <c r="C131" s="25">
        <f t="shared" si="1"/>
        <v>165</v>
      </c>
      <c r="D131" s="25">
        <v>94</v>
      </c>
      <c r="E131" s="25">
        <v>71</v>
      </c>
    </row>
    <row r="132" spans="1:5" x14ac:dyDescent="0.2">
      <c r="A132" s="26" t="s">
        <v>117</v>
      </c>
      <c r="B132" s="25">
        <v>35</v>
      </c>
      <c r="C132" s="25">
        <f t="shared" ref="C132:C146" si="2">D132+E132</f>
        <v>79</v>
      </c>
      <c r="D132" s="25">
        <v>39</v>
      </c>
      <c r="E132" s="25">
        <v>40</v>
      </c>
    </row>
    <row r="133" spans="1:5" x14ac:dyDescent="0.2">
      <c r="A133" s="26" t="s">
        <v>118</v>
      </c>
      <c r="B133" s="25">
        <v>24</v>
      </c>
      <c r="C133" s="25">
        <f t="shared" si="2"/>
        <v>51</v>
      </c>
      <c r="D133" s="25">
        <v>28</v>
      </c>
      <c r="E133" s="25">
        <v>23</v>
      </c>
    </row>
    <row r="134" spans="1:5" x14ac:dyDescent="0.2">
      <c r="A134" s="26" t="s">
        <v>119</v>
      </c>
      <c r="B134" s="25">
        <v>3</v>
      </c>
      <c r="C134" s="25">
        <f t="shared" si="2"/>
        <v>3</v>
      </c>
      <c r="D134" s="25">
        <v>3</v>
      </c>
      <c r="E134" s="25"/>
    </row>
    <row r="135" spans="1:5" x14ac:dyDescent="0.2">
      <c r="A135" s="26" t="s">
        <v>120</v>
      </c>
      <c r="B135" s="25">
        <v>373</v>
      </c>
      <c r="C135" s="25">
        <f t="shared" si="2"/>
        <v>980</v>
      </c>
      <c r="D135" s="25">
        <v>476</v>
      </c>
      <c r="E135" s="25">
        <v>504</v>
      </c>
    </row>
    <row r="136" spans="1:5" x14ac:dyDescent="0.2">
      <c r="A136" s="26" t="s">
        <v>121</v>
      </c>
      <c r="B136" s="25">
        <v>219</v>
      </c>
      <c r="C136" s="25">
        <f t="shared" si="2"/>
        <v>574</v>
      </c>
      <c r="D136" s="25">
        <v>284</v>
      </c>
      <c r="E136" s="25">
        <v>290</v>
      </c>
    </row>
    <row r="137" spans="1:5" x14ac:dyDescent="0.2">
      <c r="A137" s="26" t="s">
        <v>132</v>
      </c>
      <c r="B137" s="25">
        <v>290</v>
      </c>
      <c r="C137" s="25">
        <f t="shared" si="2"/>
        <v>727</v>
      </c>
      <c r="D137" s="25">
        <v>356</v>
      </c>
      <c r="E137" s="25">
        <v>371</v>
      </c>
    </row>
    <row r="138" spans="1:5" x14ac:dyDescent="0.2">
      <c r="A138" s="26" t="s">
        <v>122</v>
      </c>
      <c r="B138" s="25">
        <v>226</v>
      </c>
      <c r="C138" s="25">
        <f t="shared" si="2"/>
        <v>569</v>
      </c>
      <c r="D138" s="25">
        <v>265</v>
      </c>
      <c r="E138" s="25">
        <v>304</v>
      </c>
    </row>
    <row r="139" spans="1:5" x14ac:dyDescent="0.2">
      <c r="A139" s="26" t="s">
        <v>123</v>
      </c>
      <c r="B139" s="25">
        <v>322</v>
      </c>
      <c r="C139" s="25">
        <f t="shared" si="2"/>
        <v>904</v>
      </c>
      <c r="D139" s="25">
        <v>436</v>
      </c>
      <c r="E139" s="25">
        <v>468</v>
      </c>
    </row>
    <row r="140" spans="1:5" x14ac:dyDescent="0.2">
      <c r="A140" s="26" t="s">
        <v>124</v>
      </c>
      <c r="B140" s="25">
        <v>107</v>
      </c>
      <c r="C140" s="25">
        <f t="shared" si="2"/>
        <v>299</v>
      </c>
      <c r="D140" s="25">
        <v>136</v>
      </c>
      <c r="E140" s="25">
        <v>163</v>
      </c>
    </row>
    <row r="141" spans="1:5" x14ac:dyDescent="0.2">
      <c r="A141" s="26" t="s">
        <v>125</v>
      </c>
      <c r="B141" s="25">
        <v>184</v>
      </c>
      <c r="C141" s="25">
        <f t="shared" si="2"/>
        <v>484</v>
      </c>
      <c r="D141" s="25">
        <v>251</v>
      </c>
      <c r="E141" s="25">
        <v>233</v>
      </c>
    </row>
    <row r="142" spans="1:5" x14ac:dyDescent="0.2">
      <c r="A142" s="26" t="s">
        <v>126</v>
      </c>
      <c r="B142" s="25">
        <v>297</v>
      </c>
      <c r="C142" s="25">
        <f t="shared" si="2"/>
        <v>775</v>
      </c>
      <c r="D142" s="25">
        <v>366</v>
      </c>
      <c r="E142" s="25">
        <v>409</v>
      </c>
    </row>
    <row r="143" spans="1:5" x14ac:dyDescent="0.2">
      <c r="A143" s="26" t="s">
        <v>127</v>
      </c>
      <c r="B143" s="25">
        <v>371</v>
      </c>
      <c r="C143" s="25">
        <f t="shared" si="2"/>
        <v>933</v>
      </c>
      <c r="D143" s="25">
        <v>481</v>
      </c>
      <c r="E143" s="25">
        <v>452</v>
      </c>
    </row>
    <row r="144" spans="1:5" x14ac:dyDescent="0.2">
      <c r="A144" s="26" t="s">
        <v>128</v>
      </c>
      <c r="B144" s="25">
        <v>263</v>
      </c>
      <c r="C144" s="25">
        <f t="shared" si="2"/>
        <v>502</v>
      </c>
      <c r="D144" s="25">
        <v>263</v>
      </c>
      <c r="E144" s="25">
        <v>239</v>
      </c>
    </row>
    <row r="145" spans="1:5" x14ac:dyDescent="0.2">
      <c r="A145" s="26" t="s">
        <v>129</v>
      </c>
      <c r="B145" s="25">
        <v>63</v>
      </c>
      <c r="C145" s="25">
        <f t="shared" si="2"/>
        <v>156</v>
      </c>
      <c r="D145" s="25">
        <v>72</v>
      </c>
      <c r="E145" s="25">
        <v>84</v>
      </c>
    </row>
    <row r="146" spans="1:5" ht="13.8" thickBot="1" x14ac:dyDescent="0.25">
      <c r="A146" s="27" t="s">
        <v>130</v>
      </c>
      <c r="B146" s="28">
        <v>53</v>
      </c>
      <c r="C146" s="28">
        <f t="shared" si="2"/>
        <v>60</v>
      </c>
      <c r="D146" s="28">
        <v>33</v>
      </c>
      <c r="E146" s="28">
        <v>27</v>
      </c>
    </row>
    <row r="147" spans="1:5" x14ac:dyDescent="0.2">
      <c r="A147" s="8" t="s">
        <v>164</v>
      </c>
      <c r="B147" s="29"/>
      <c r="C147" s="29"/>
      <c r="D147" s="29"/>
      <c r="E147" s="29"/>
    </row>
    <row r="148" spans="1:5" x14ac:dyDescent="0.2">
      <c r="B148" s="34"/>
      <c r="C148" s="34"/>
      <c r="D148" s="34"/>
      <c r="E148" s="34"/>
    </row>
    <row r="149" spans="1:5" x14ac:dyDescent="0.2">
      <c r="A149" s="33" t="s">
        <v>181</v>
      </c>
      <c r="B149" s="34"/>
      <c r="D149" s="34"/>
      <c r="E149" s="34"/>
    </row>
    <row r="150" spans="1:5" x14ac:dyDescent="0.2">
      <c r="A150" s="33" t="s">
        <v>179</v>
      </c>
      <c r="B150" s="34"/>
      <c r="D150" s="34"/>
      <c r="E150" s="34"/>
    </row>
    <row r="151" spans="1:5" x14ac:dyDescent="0.2">
      <c r="A151" s="36" t="s">
        <v>178</v>
      </c>
      <c r="B151" s="34"/>
      <c r="D151" s="34"/>
      <c r="E151" s="34"/>
    </row>
    <row r="152" spans="1:5" x14ac:dyDescent="0.2">
      <c r="A152" s="33" t="s">
        <v>176</v>
      </c>
    </row>
    <row r="153" spans="1:5" x14ac:dyDescent="0.2">
      <c r="A153" s="36" t="s">
        <v>177</v>
      </c>
      <c r="B153" s="34"/>
    </row>
    <row r="154" spans="1:5" x14ac:dyDescent="0.2">
      <c r="A154" s="36" t="s">
        <v>184</v>
      </c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53"/>
  <sheetViews>
    <sheetView workbookViewId="0">
      <pane ySplit="2" topLeftCell="A45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204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241</v>
      </c>
      <c r="C3" s="25">
        <f t="shared" ref="C3:C34" si="0">SUM(D3:E3)</f>
        <v>629</v>
      </c>
      <c r="D3" s="25">
        <v>310</v>
      </c>
      <c r="E3" s="25">
        <v>319</v>
      </c>
    </row>
    <row r="4" spans="1:5" x14ac:dyDescent="0.2">
      <c r="A4" s="26" t="s">
        <v>2</v>
      </c>
      <c r="B4" s="25">
        <v>10</v>
      </c>
      <c r="C4" s="25">
        <f t="shared" si="0"/>
        <v>25</v>
      </c>
      <c r="D4" s="25">
        <v>13</v>
      </c>
      <c r="E4" s="25">
        <v>12</v>
      </c>
    </row>
    <row r="5" spans="1:5" x14ac:dyDescent="0.2">
      <c r="A5" s="26" t="s">
        <v>4</v>
      </c>
      <c r="B5" s="25">
        <v>229</v>
      </c>
      <c r="C5" s="25">
        <f t="shared" si="0"/>
        <v>579</v>
      </c>
      <c r="D5" s="25">
        <v>264</v>
      </c>
      <c r="E5" s="25">
        <v>315</v>
      </c>
    </row>
    <row r="6" spans="1:5" x14ac:dyDescent="0.2">
      <c r="A6" s="26" t="s">
        <v>3</v>
      </c>
      <c r="B6" s="25">
        <v>226</v>
      </c>
      <c r="C6" s="25">
        <f t="shared" si="0"/>
        <v>611</v>
      </c>
      <c r="D6" s="25">
        <v>294</v>
      </c>
      <c r="E6" s="25">
        <v>317</v>
      </c>
    </row>
    <row r="7" spans="1:5" x14ac:dyDescent="0.2">
      <c r="A7" s="26" t="s">
        <v>5</v>
      </c>
      <c r="B7" s="25">
        <v>127</v>
      </c>
      <c r="C7" s="25">
        <f t="shared" si="0"/>
        <v>334</v>
      </c>
      <c r="D7" s="25">
        <v>163</v>
      </c>
      <c r="E7" s="25">
        <v>171</v>
      </c>
    </row>
    <row r="8" spans="1:5" x14ac:dyDescent="0.2">
      <c r="A8" s="26" t="s">
        <v>6</v>
      </c>
      <c r="B8" s="25">
        <v>336</v>
      </c>
      <c r="C8" s="25">
        <f t="shared" si="0"/>
        <v>828</v>
      </c>
      <c r="D8" s="25">
        <v>385</v>
      </c>
      <c r="E8" s="25">
        <v>443</v>
      </c>
    </row>
    <row r="9" spans="1:5" x14ac:dyDescent="0.2">
      <c r="A9" s="26" t="s">
        <v>7</v>
      </c>
      <c r="B9" s="25">
        <v>203</v>
      </c>
      <c r="C9" s="25">
        <f t="shared" si="0"/>
        <v>498</v>
      </c>
      <c r="D9" s="25">
        <v>219</v>
      </c>
      <c r="E9" s="25">
        <v>279</v>
      </c>
    </row>
    <row r="10" spans="1:5" x14ac:dyDescent="0.2">
      <c r="A10" s="26" t="s">
        <v>8</v>
      </c>
      <c r="B10" s="25">
        <v>161</v>
      </c>
      <c r="C10" s="25">
        <f t="shared" si="0"/>
        <v>459</v>
      </c>
      <c r="D10" s="25">
        <v>205</v>
      </c>
      <c r="E10" s="25">
        <v>254</v>
      </c>
    </row>
    <row r="11" spans="1:5" x14ac:dyDescent="0.2">
      <c r="A11" s="26" t="s">
        <v>9</v>
      </c>
      <c r="B11" s="25">
        <v>358</v>
      </c>
      <c r="C11" s="25">
        <f t="shared" si="0"/>
        <v>1022</v>
      </c>
      <c r="D11" s="25">
        <v>490</v>
      </c>
      <c r="E11" s="25">
        <v>532</v>
      </c>
    </row>
    <row r="12" spans="1:5" x14ac:dyDescent="0.2">
      <c r="A12" s="26" t="s">
        <v>10</v>
      </c>
      <c r="B12" s="25">
        <v>320</v>
      </c>
      <c r="C12" s="25">
        <f t="shared" si="0"/>
        <v>880</v>
      </c>
      <c r="D12" s="25">
        <v>438</v>
      </c>
      <c r="E12" s="25">
        <v>442</v>
      </c>
    </row>
    <row r="13" spans="1:5" x14ac:dyDescent="0.2">
      <c r="A13" s="26" t="s">
        <v>11</v>
      </c>
      <c r="B13" s="25">
        <v>379</v>
      </c>
      <c r="C13" s="25">
        <f t="shared" si="0"/>
        <v>1005</v>
      </c>
      <c r="D13" s="25">
        <v>471</v>
      </c>
      <c r="E13" s="25">
        <v>534</v>
      </c>
    </row>
    <row r="14" spans="1:5" x14ac:dyDescent="0.2">
      <c r="A14" s="26" t="s">
        <v>12</v>
      </c>
      <c r="B14" s="25">
        <v>367</v>
      </c>
      <c r="C14" s="25">
        <f t="shared" si="0"/>
        <v>1068</v>
      </c>
      <c r="D14" s="25">
        <v>516</v>
      </c>
      <c r="E14" s="25">
        <v>552</v>
      </c>
    </row>
    <row r="15" spans="1:5" x14ac:dyDescent="0.2">
      <c r="A15" s="26" t="s">
        <v>13</v>
      </c>
      <c r="B15" s="25">
        <v>110</v>
      </c>
      <c r="C15" s="25">
        <f t="shared" si="0"/>
        <v>334</v>
      </c>
      <c r="D15" s="25">
        <v>169</v>
      </c>
      <c r="E15" s="25">
        <v>165</v>
      </c>
    </row>
    <row r="16" spans="1:5" x14ac:dyDescent="0.2">
      <c r="A16" s="26" t="s">
        <v>14</v>
      </c>
      <c r="B16" s="25">
        <v>142</v>
      </c>
      <c r="C16" s="25">
        <f t="shared" si="0"/>
        <v>407</v>
      </c>
      <c r="D16" s="25">
        <v>198</v>
      </c>
      <c r="E16" s="25">
        <v>209</v>
      </c>
    </row>
    <row r="17" spans="1:5" x14ac:dyDescent="0.2">
      <c r="A17" s="26" t="s">
        <v>15</v>
      </c>
      <c r="B17" s="25">
        <v>146</v>
      </c>
      <c r="C17" s="25">
        <f t="shared" si="0"/>
        <v>352</v>
      </c>
      <c r="D17" s="25">
        <v>177</v>
      </c>
      <c r="E17" s="25">
        <v>175</v>
      </c>
    </row>
    <row r="18" spans="1:5" x14ac:dyDescent="0.2">
      <c r="A18" s="26" t="s">
        <v>16</v>
      </c>
      <c r="B18" s="25">
        <v>47</v>
      </c>
      <c r="C18" s="25">
        <f t="shared" si="0"/>
        <v>147</v>
      </c>
      <c r="D18" s="25">
        <v>73</v>
      </c>
      <c r="E18" s="25">
        <v>74</v>
      </c>
    </row>
    <row r="19" spans="1:5" x14ac:dyDescent="0.2">
      <c r="A19" s="26" t="s">
        <v>17</v>
      </c>
      <c r="B19" s="25">
        <v>218</v>
      </c>
      <c r="C19" s="25">
        <f t="shared" si="0"/>
        <v>612</v>
      </c>
      <c r="D19" s="25">
        <v>309</v>
      </c>
      <c r="E19" s="25">
        <v>303</v>
      </c>
    </row>
    <row r="20" spans="1:5" x14ac:dyDescent="0.2">
      <c r="A20" s="26" t="s">
        <v>18</v>
      </c>
      <c r="B20" s="25">
        <v>252</v>
      </c>
      <c r="C20" s="25">
        <f t="shared" si="0"/>
        <v>673</v>
      </c>
      <c r="D20" s="25">
        <v>311</v>
      </c>
      <c r="E20" s="25">
        <v>362</v>
      </c>
    </row>
    <row r="21" spans="1:5" x14ac:dyDescent="0.2">
      <c r="A21" s="26" t="s">
        <v>19</v>
      </c>
      <c r="B21" s="25">
        <v>451</v>
      </c>
      <c r="C21" s="25">
        <f t="shared" si="0"/>
        <v>1373</v>
      </c>
      <c r="D21" s="25">
        <v>680</v>
      </c>
      <c r="E21" s="25">
        <v>693</v>
      </c>
    </row>
    <row r="22" spans="1:5" x14ac:dyDescent="0.2">
      <c r="A22" s="26" t="s">
        <v>20</v>
      </c>
      <c r="B22" s="25">
        <v>257</v>
      </c>
      <c r="C22" s="25">
        <f t="shared" si="0"/>
        <v>870</v>
      </c>
      <c r="D22" s="25">
        <v>425</v>
      </c>
      <c r="E22" s="25">
        <v>445</v>
      </c>
    </row>
    <row r="23" spans="1:5" x14ac:dyDescent="0.2">
      <c r="A23" s="26" t="s">
        <v>21</v>
      </c>
      <c r="B23" s="25">
        <v>669</v>
      </c>
      <c r="C23" s="25">
        <f t="shared" si="0"/>
        <v>2142</v>
      </c>
      <c r="D23" s="25">
        <v>988</v>
      </c>
      <c r="E23" s="25">
        <v>1154</v>
      </c>
    </row>
    <row r="24" spans="1:5" x14ac:dyDescent="0.2">
      <c r="A24" s="26" t="s">
        <v>22</v>
      </c>
      <c r="B24" s="25">
        <v>399</v>
      </c>
      <c r="C24" s="25">
        <f t="shared" si="0"/>
        <v>1295</v>
      </c>
      <c r="D24" s="25">
        <v>627</v>
      </c>
      <c r="E24" s="25">
        <v>668</v>
      </c>
    </row>
    <row r="25" spans="1:5" x14ac:dyDescent="0.2">
      <c r="A25" s="26" t="s">
        <v>142</v>
      </c>
      <c r="B25" s="25">
        <v>363</v>
      </c>
      <c r="C25" s="25">
        <f t="shared" si="0"/>
        <v>840</v>
      </c>
      <c r="D25" s="25">
        <v>378</v>
      </c>
      <c r="E25" s="25">
        <v>462</v>
      </c>
    </row>
    <row r="26" spans="1:5" x14ac:dyDescent="0.2">
      <c r="A26" s="26" t="s">
        <v>143</v>
      </c>
      <c r="B26" s="25">
        <v>254</v>
      </c>
      <c r="C26" s="25">
        <f t="shared" si="0"/>
        <v>591</v>
      </c>
      <c r="D26" s="25">
        <v>277</v>
      </c>
      <c r="E26" s="25">
        <v>314</v>
      </c>
    </row>
    <row r="27" spans="1:5" x14ac:dyDescent="0.2">
      <c r="A27" s="26" t="s">
        <v>144</v>
      </c>
      <c r="B27" s="25">
        <v>325</v>
      </c>
      <c r="C27" s="25">
        <f t="shared" si="0"/>
        <v>735</v>
      </c>
      <c r="D27" s="25">
        <v>329</v>
      </c>
      <c r="E27" s="25">
        <v>406</v>
      </c>
    </row>
    <row r="28" spans="1:5" x14ac:dyDescent="0.2">
      <c r="A28" s="26" t="s">
        <v>145</v>
      </c>
      <c r="B28" s="25">
        <v>241</v>
      </c>
      <c r="C28" s="25">
        <f t="shared" si="0"/>
        <v>550</v>
      </c>
      <c r="D28" s="25">
        <v>255</v>
      </c>
      <c r="E28" s="25">
        <v>295</v>
      </c>
    </row>
    <row r="29" spans="1:5" x14ac:dyDescent="0.2">
      <c r="A29" s="26" t="s">
        <v>146</v>
      </c>
      <c r="B29" s="25">
        <v>266</v>
      </c>
      <c r="C29" s="25">
        <f t="shared" si="0"/>
        <v>636</v>
      </c>
      <c r="D29" s="25">
        <v>281</v>
      </c>
      <c r="E29" s="25">
        <v>355</v>
      </c>
    </row>
    <row r="30" spans="1:5" x14ac:dyDescent="0.2">
      <c r="A30" s="26" t="s">
        <v>147</v>
      </c>
      <c r="B30" s="25">
        <v>224</v>
      </c>
      <c r="C30" s="25">
        <f t="shared" si="0"/>
        <v>589</v>
      </c>
      <c r="D30" s="25">
        <v>258</v>
      </c>
      <c r="E30" s="25">
        <v>331</v>
      </c>
    </row>
    <row r="31" spans="1:5" x14ac:dyDescent="0.2">
      <c r="A31" s="26" t="s">
        <v>148</v>
      </c>
      <c r="B31" s="25">
        <v>303</v>
      </c>
      <c r="C31" s="25">
        <f t="shared" si="0"/>
        <v>759</v>
      </c>
      <c r="D31" s="25">
        <v>352</v>
      </c>
      <c r="E31" s="25">
        <v>407</v>
      </c>
    </row>
    <row r="32" spans="1:5" x14ac:dyDescent="0.2">
      <c r="A32" s="26" t="s">
        <v>30</v>
      </c>
      <c r="B32" s="25">
        <v>301</v>
      </c>
      <c r="C32" s="25">
        <f t="shared" si="0"/>
        <v>818</v>
      </c>
      <c r="D32" s="25">
        <v>383</v>
      </c>
      <c r="E32" s="25">
        <v>435</v>
      </c>
    </row>
    <row r="33" spans="1:5" x14ac:dyDescent="0.2">
      <c r="A33" s="26" t="s">
        <v>149</v>
      </c>
      <c r="B33" s="25">
        <v>137</v>
      </c>
      <c r="C33" s="25">
        <f t="shared" si="0"/>
        <v>372</v>
      </c>
      <c r="D33" s="25">
        <v>185</v>
      </c>
      <c r="E33" s="25">
        <v>187</v>
      </c>
    </row>
    <row r="34" spans="1:5" x14ac:dyDescent="0.2">
      <c r="A34" s="26" t="s">
        <v>150</v>
      </c>
      <c r="B34" s="25">
        <v>286</v>
      </c>
      <c r="C34" s="25">
        <f t="shared" si="0"/>
        <v>760</v>
      </c>
      <c r="D34" s="25">
        <v>380</v>
      </c>
      <c r="E34" s="25">
        <v>380</v>
      </c>
    </row>
    <row r="35" spans="1:5" x14ac:dyDescent="0.2">
      <c r="A35" s="26" t="s">
        <v>151</v>
      </c>
      <c r="B35" s="25">
        <v>148</v>
      </c>
      <c r="C35" s="25">
        <f t="shared" ref="C35:C52" si="1">SUM(D35:E35)</f>
        <v>378</v>
      </c>
      <c r="D35" s="25">
        <v>170</v>
      </c>
      <c r="E35" s="25">
        <v>208</v>
      </c>
    </row>
    <row r="36" spans="1:5" x14ac:dyDescent="0.2">
      <c r="A36" s="26" t="s">
        <v>152</v>
      </c>
      <c r="B36" s="25">
        <v>160</v>
      </c>
      <c r="C36" s="25">
        <f t="shared" si="1"/>
        <v>385</v>
      </c>
      <c r="D36" s="25">
        <v>193</v>
      </c>
      <c r="E36" s="25">
        <v>192</v>
      </c>
    </row>
    <row r="37" spans="1:5" x14ac:dyDescent="0.2">
      <c r="A37" s="26" t="s">
        <v>153</v>
      </c>
      <c r="B37" s="25">
        <v>177</v>
      </c>
      <c r="C37" s="25">
        <f t="shared" si="1"/>
        <v>409</v>
      </c>
      <c r="D37" s="25">
        <v>185</v>
      </c>
      <c r="E37" s="25">
        <v>224</v>
      </c>
    </row>
    <row r="38" spans="1:5" x14ac:dyDescent="0.2">
      <c r="A38" s="26" t="s">
        <v>154</v>
      </c>
      <c r="B38" s="25">
        <v>178</v>
      </c>
      <c r="C38" s="25">
        <f t="shared" si="1"/>
        <v>468</v>
      </c>
      <c r="D38" s="25">
        <v>223</v>
      </c>
      <c r="E38" s="25">
        <v>245</v>
      </c>
    </row>
    <row r="39" spans="1:5" x14ac:dyDescent="0.2">
      <c r="A39" s="26" t="s">
        <v>155</v>
      </c>
      <c r="B39" s="25">
        <v>180</v>
      </c>
      <c r="C39" s="25">
        <f t="shared" si="1"/>
        <v>490</v>
      </c>
      <c r="D39" s="25">
        <v>223</v>
      </c>
      <c r="E39" s="25">
        <v>267</v>
      </c>
    </row>
    <row r="40" spans="1:5" x14ac:dyDescent="0.2">
      <c r="A40" s="26" t="s">
        <v>156</v>
      </c>
      <c r="B40" s="25">
        <v>263</v>
      </c>
      <c r="C40" s="25">
        <f t="shared" si="1"/>
        <v>709</v>
      </c>
      <c r="D40" s="25">
        <v>335</v>
      </c>
      <c r="E40" s="25">
        <v>374</v>
      </c>
    </row>
    <row r="41" spans="1:5" x14ac:dyDescent="0.2">
      <c r="A41" s="26" t="s">
        <v>157</v>
      </c>
      <c r="B41" s="25">
        <v>335</v>
      </c>
      <c r="C41" s="25">
        <f t="shared" si="1"/>
        <v>1085</v>
      </c>
      <c r="D41" s="25">
        <v>536</v>
      </c>
      <c r="E41" s="25">
        <v>549</v>
      </c>
    </row>
    <row r="42" spans="1:5" x14ac:dyDescent="0.2">
      <c r="A42" s="26" t="s">
        <v>158</v>
      </c>
      <c r="B42" s="25">
        <v>207</v>
      </c>
      <c r="C42" s="25">
        <f t="shared" si="1"/>
        <v>735</v>
      </c>
      <c r="D42" s="25">
        <v>374</v>
      </c>
      <c r="E42" s="25">
        <v>361</v>
      </c>
    </row>
    <row r="43" spans="1:5" x14ac:dyDescent="0.2">
      <c r="A43" s="26" t="s">
        <v>159</v>
      </c>
      <c r="B43" s="25">
        <v>131</v>
      </c>
      <c r="C43" s="25">
        <f t="shared" si="1"/>
        <v>458</v>
      </c>
      <c r="D43" s="25">
        <v>232</v>
      </c>
      <c r="E43" s="25">
        <v>226</v>
      </c>
    </row>
    <row r="44" spans="1:5" x14ac:dyDescent="0.2">
      <c r="A44" s="26" t="s">
        <v>160</v>
      </c>
      <c r="B44" s="25">
        <v>219</v>
      </c>
      <c r="C44" s="25">
        <f t="shared" si="1"/>
        <v>779</v>
      </c>
      <c r="D44" s="25">
        <v>390</v>
      </c>
      <c r="E44" s="25">
        <v>389</v>
      </c>
    </row>
    <row r="45" spans="1:5" x14ac:dyDescent="0.2">
      <c r="A45" s="26" t="s">
        <v>43</v>
      </c>
      <c r="B45" s="25">
        <v>0</v>
      </c>
      <c r="C45" s="25">
        <f t="shared" si="1"/>
        <v>0</v>
      </c>
      <c r="D45" s="25">
        <v>0</v>
      </c>
      <c r="E45" s="25">
        <v>0</v>
      </c>
    </row>
    <row r="46" spans="1:5" x14ac:dyDescent="0.2">
      <c r="A46" s="26" t="s">
        <v>44</v>
      </c>
      <c r="B46" s="25">
        <v>73</v>
      </c>
      <c r="C46" s="25">
        <f t="shared" si="1"/>
        <v>232</v>
      </c>
      <c r="D46" s="25">
        <v>123</v>
      </c>
      <c r="E46" s="25">
        <v>109</v>
      </c>
    </row>
    <row r="47" spans="1:5" x14ac:dyDescent="0.2">
      <c r="A47" s="26" t="s">
        <v>45</v>
      </c>
      <c r="B47" s="25">
        <v>735</v>
      </c>
      <c r="C47" s="25">
        <f t="shared" si="1"/>
        <v>1993</v>
      </c>
      <c r="D47" s="25">
        <v>944</v>
      </c>
      <c r="E47" s="25">
        <v>1049</v>
      </c>
    </row>
    <row r="48" spans="1:5" x14ac:dyDescent="0.2">
      <c r="A48" s="26" t="s">
        <v>46</v>
      </c>
      <c r="B48" s="25">
        <v>377</v>
      </c>
      <c r="C48" s="25">
        <f t="shared" si="1"/>
        <v>872</v>
      </c>
      <c r="D48" s="25">
        <v>408</v>
      </c>
      <c r="E48" s="25">
        <v>464</v>
      </c>
    </row>
    <row r="49" spans="1:5" x14ac:dyDescent="0.2">
      <c r="A49" s="26" t="s">
        <v>137</v>
      </c>
      <c r="B49" s="25">
        <v>371</v>
      </c>
      <c r="C49" s="25">
        <f t="shared" si="1"/>
        <v>974</v>
      </c>
      <c r="D49" s="25">
        <v>476</v>
      </c>
      <c r="E49" s="25">
        <v>498</v>
      </c>
    </row>
    <row r="50" spans="1:5" x14ac:dyDescent="0.2">
      <c r="A50" s="26" t="s">
        <v>182</v>
      </c>
      <c r="B50" s="25">
        <v>204</v>
      </c>
      <c r="C50" s="25">
        <f t="shared" si="1"/>
        <v>644</v>
      </c>
      <c r="D50" s="25">
        <v>330</v>
      </c>
      <c r="E50" s="25">
        <v>314</v>
      </c>
    </row>
    <row r="51" spans="1:5" x14ac:dyDescent="0.2">
      <c r="A51" s="26" t="s">
        <v>168</v>
      </c>
      <c r="B51" s="25">
        <v>81</v>
      </c>
      <c r="C51" s="25">
        <f t="shared" si="1"/>
        <v>223</v>
      </c>
      <c r="D51" s="25">
        <v>103</v>
      </c>
      <c r="E51" s="25">
        <v>120</v>
      </c>
    </row>
    <row r="52" spans="1:5" x14ac:dyDescent="0.2">
      <c r="A52" s="26" t="s">
        <v>169</v>
      </c>
      <c r="B52" s="25">
        <v>25</v>
      </c>
      <c r="C52" s="25">
        <f t="shared" si="1"/>
        <v>77</v>
      </c>
      <c r="D52" s="25">
        <v>33</v>
      </c>
      <c r="E52" s="25">
        <v>44</v>
      </c>
    </row>
    <row r="53" spans="1:5" x14ac:dyDescent="0.2">
      <c r="A53" s="26" t="s">
        <v>174</v>
      </c>
      <c r="B53" s="25"/>
      <c r="C53" s="25"/>
      <c r="D53" s="25"/>
      <c r="E53" s="25"/>
    </row>
    <row r="54" spans="1:5" x14ac:dyDescent="0.2">
      <c r="A54" s="26" t="s">
        <v>175</v>
      </c>
      <c r="B54" s="25"/>
      <c r="C54" s="25"/>
      <c r="D54" s="25"/>
      <c r="E54" s="25"/>
    </row>
    <row r="55" spans="1:5" x14ac:dyDescent="0.2">
      <c r="A55" s="26" t="s">
        <v>170</v>
      </c>
      <c r="B55" s="25"/>
      <c r="C55" s="25"/>
      <c r="D55" s="25"/>
      <c r="E55" s="25"/>
    </row>
    <row r="56" spans="1:5" x14ac:dyDescent="0.2">
      <c r="A56" s="26" t="s">
        <v>171</v>
      </c>
      <c r="B56" s="25"/>
      <c r="C56" s="25"/>
      <c r="D56" s="25"/>
      <c r="E56" s="25"/>
    </row>
    <row r="57" spans="1:5" x14ac:dyDescent="0.2">
      <c r="A57" s="26" t="s">
        <v>47</v>
      </c>
      <c r="B57" s="25">
        <v>626</v>
      </c>
      <c r="C57" s="25">
        <f t="shared" ref="C57:C68" si="2">SUM(D57:E57)</f>
        <v>1414</v>
      </c>
      <c r="D57" s="25">
        <v>709</v>
      </c>
      <c r="E57" s="25">
        <v>705</v>
      </c>
    </row>
    <row r="58" spans="1:5" x14ac:dyDescent="0.2">
      <c r="A58" s="26" t="s">
        <v>48</v>
      </c>
      <c r="B58" s="25">
        <v>628</v>
      </c>
      <c r="C58" s="25">
        <f t="shared" si="2"/>
        <v>1530</v>
      </c>
      <c r="D58" s="25">
        <v>751</v>
      </c>
      <c r="E58" s="25">
        <v>779</v>
      </c>
    </row>
    <row r="59" spans="1:5" x14ac:dyDescent="0.2">
      <c r="A59" s="26" t="s">
        <v>49</v>
      </c>
      <c r="B59" s="25">
        <v>874</v>
      </c>
      <c r="C59" s="25">
        <f t="shared" si="2"/>
        <v>1783</v>
      </c>
      <c r="D59" s="25">
        <v>794</v>
      </c>
      <c r="E59" s="25">
        <v>989</v>
      </c>
    </row>
    <row r="60" spans="1:5" x14ac:dyDescent="0.2">
      <c r="A60" s="26" t="s">
        <v>50</v>
      </c>
      <c r="B60" s="25">
        <v>495</v>
      </c>
      <c r="C60" s="25">
        <f t="shared" si="2"/>
        <v>1150</v>
      </c>
      <c r="D60" s="25">
        <v>569</v>
      </c>
      <c r="E60" s="25">
        <v>581</v>
      </c>
    </row>
    <row r="61" spans="1:5" x14ac:dyDescent="0.2">
      <c r="A61" s="26" t="s">
        <v>51</v>
      </c>
      <c r="B61" s="25">
        <v>261</v>
      </c>
      <c r="C61" s="25">
        <f t="shared" si="2"/>
        <v>552</v>
      </c>
      <c r="D61" s="25">
        <v>264</v>
      </c>
      <c r="E61" s="25">
        <v>288</v>
      </c>
    </row>
    <row r="62" spans="1:5" x14ac:dyDescent="0.2">
      <c r="A62" s="26" t="s">
        <v>52</v>
      </c>
      <c r="B62" s="25">
        <v>583</v>
      </c>
      <c r="C62" s="25">
        <f t="shared" si="2"/>
        <v>1554</v>
      </c>
      <c r="D62" s="25">
        <v>742</v>
      </c>
      <c r="E62" s="25">
        <v>812</v>
      </c>
    </row>
    <row r="63" spans="1:5" x14ac:dyDescent="0.2">
      <c r="A63" s="26" t="s">
        <v>53</v>
      </c>
      <c r="B63" s="25">
        <v>183</v>
      </c>
      <c r="C63" s="25">
        <f t="shared" si="2"/>
        <v>486</v>
      </c>
      <c r="D63" s="25">
        <v>216</v>
      </c>
      <c r="E63" s="25">
        <v>270</v>
      </c>
    </row>
    <row r="64" spans="1:5" x14ac:dyDescent="0.2">
      <c r="A64" s="26" t="s">
        <v>131</v>
      </c>
      <c r="B64" s="25">
        <v>1194</v>
      </c>
      <c r="C64" s="25">
        <f t="shared" si="2"/>
        <v>2410</v>
      </c>
      <c r="D64" s="25">
        <v>1085</v>
      </c>
      <c r="E64" s="25">
        <v>1325</v>
      </c>
    </row>
    <row r="65" spans="1:5" x14ac:dyDescent="0.2">
      <c r="A65" s="26" t="s">
        <v>54</v>
      </c>
      <c r="B65" s="25">
        <v>554</v>
      </c>
      <c r="C65" s="25">
        <f t="shared" si="2"/>
        <v>1248</v>
      </c>
      <c r="D65" s="25">
        <v>602</v>
      </c>
      <c r="E65" s="25">
        <v>646</v>
      </c>
    </row>
    <row r="66" spans="1:5" x14ac:dyDescent="0.2">
      <c r="A66" s="26" t="s">
        <v>55</v>
      </c>
      <c r="B66" s="25">
        <v>323</v>
      </c>
      <c r="C66" s="25">
        <f t="shared" si="2"/>
        <v>770</v>
      </c>
      <c r="D66" s="25">
        <v>337</v>
      </c>
      <c r="E66" s="25">
        <v>433</v>
      </c>
    </row>
    <row r="67" spans="1:5" x14ac:dyDescent="0.2">
      <c r="A67" s="26" t="s">
        <v>56</v>
      </c>
      <c r="B67" s="25">
        <v>669</v>
      </c>
      <c r="C67" s="25">
        <f t="shared" si="2"/>
        <v>1742</v>
      </c>
      <c r="D67" s="25">
        <v>848</v>
      </c>
      <c r="E67" s="25">
        <v>894</v>
      </c>
    </row>
    <row r="68" spans="1:5" x14ac:dyDescent="0.2">
      <c r="A68" s="26" t="s">
        <v>57</v>
      </c>
      <c r="B68" s="25">
        <v>146</v>
      </c>
      <c r="C68" s="25">
        <f t="shared" si="2"/>
        <v>350</v>
      </c>
      <c r="D68" s="25">
        <v>168</v>
      </c>
      <c r="E68" s="25">
        <v>182</v>
      </c>
    </row>
    <row r="69" spans="1:5" x14ac:dyDescent="0.2">
      <c r="A69" s="26" t="s">
        <v>161</v>
      </c>
      <c r="B69" s="25">
        <v>0</v>
      </c>
      <c r="C69" s="25"/>
      <c r="D69" s="25"/>
      <c r="E69" s="25"/>
    </row>
    <row r="70" spans="1:5" x14ac:dyDescent="0.2">
      <c r="A70" s="26" t="s">
        <v>58</v>
      </c>
      <c r="B70" s="25">
        <v>1371</v>
      </c>
      <c r="C70" s="25">
        <f t="shared" ref="C70:C92" si="3">SUM(D70:E70)</f>
        <v>3416</v>
      </c>
      <c r="D70" s="25">
        <v>1661</v>
      </c>
      <c r="E70" s="25">
        <v>1755</v>
      </c>
    </row>
    <row r="71" spans="1:5" x14ac:dyDescent="0.2">
      <c r="A71" s="26" t="s">
        <v>59</v>
      </c>
      <c r="B71" s="25">
        <v>718</v>
      </c>
      <c r="C71" s="25">
        <f t="shared" si="3"/>
        <v>1476</v>
      </c>
      <c r="D71" s="25">
        <v>702</v>
      </c>
      <c r="E71" s="25">
        <v>774</v>
      </c>
    </row>
    <row r="72" spans="1:5" x14ac:dyDescent="0.2">
      <c r="A72" s="26" t="s">
        <v>60</v>
      </c>
      <c r="B72" s="25">
        <v>193</v>
      </c>
      <c r="C72" s="25">
        <f t="shared" si="3"/>
        <v>431</v>
      </c>
      <c r="D72" s="25">
        <v>205</v>
      </c>
      <c r="E72" s="25">
        <v>226</v>
      </c>
    </row>
    <row r="73" spans="1:5" x14ac:dyDescent="0.2">
      <c r="A73" s="26" t="s">
        <v>61</v>
      </c>
      <c r="B73" s="25">
        <v>471</v>
      </c>
      <c r="C73" s="25">
        <f t="shared" si="3"/>
        <v>969</v>
      </c>
      <c r="D73" s="25">
        <v>474</v>
      </c>
      <c r="E73" s="25">
        <v>495</v>
      </c>
    </row>
    <row r="74" spans="1:5" x14ac:dyDescent="0.2">
      <c r="A74" s="26" t="s">
        <v>62</v>
      </c>
      <c r="B74" s="25">
        <v>393</v>
      </c>
      <c r="C74" s="25">
        <f t="shared" si="3"/>
        <v>1099</v>
      </c>
      <c r="D74" s="25">
        <v>525</v>
      </c>
      <c r="E74" s="25">
        <v>574</v>
      </c>
    </row>
    <row r="75" spans="1:5" x14ac:dyDescent="0.2">
      <c r="A75" s="26" t="s">
        <v>63</v>
      </c>
      <c r="B75" s="25">
        <v>18</v>
      </c>
      <c r="C75" s="25">
        <f t="shared" si="3"/>
        <v>23</v>
      </c>
      <c r="D75" s="25">
        <v>13</v>
      </c>
      <c r="E75" s="25">
        <v>10</v>
      </c>
    </row>
    <row r="76" spans="1:5" x14ac:dyDescent="0.2">
      <c r="A76" s="26" t="s">
        <v>64</v>
      </c>
      <c r="B76" s="25">
        <v>417</v>
      </c>
      <c r="C76" s="25">
        <f t="shared" si="3"/>
        <v>1012</v>
      </c>
      <c r="D76" s="25">
        <v>484</v>
      </c>
      <c r="E76" s="25">
        <v>528</v>
      </c>
    </row>
    <row r="77" spans="1:5" x14ac:dyDescent="0.2">
      <c r="A77" s="26" t="s">
        <v>65</v>
      </c>
      <c r="B77" s="25">
        <v>199</v>
      </c>
      <c r="C77" s="25">
        <f t="shared" si="3"/>
        <v>402</v>
      </c>
      <c r="D77" s="25">
        <v>195</v>
      </c>
      <c r="E77" s="25">
        <v>207</v>
      </c>
    </row>
    <row r="78" spans="1:5" x14ac:dyDescent="0.2">
      <c r="A78" s="26" t="s">
        <v>66</v>
      </c>
      <c r="B78" s="25">
        <v>174</v>
      </c>
      <c r="C78" s="25">
        <f t="shared" si="3"/>
        <v>404</v>
      </c>
      <c r="D78" s="25">
        <v>192</v>
      </c>
      <c r="E78" s="25">
        <v>212</v>
      </c>
    </row>
    <row r="79" spans="1:5" x14ac:dyDescent="0.2">
      <c r="A79" s="26" t="s">
        <v>67</v>
      </c>
      <c r="B79" s="25">
        <v>124</v>
      </c>
      <c r="C79" s="25">
        <f t="shared" si="3"/>
        <v>304</v>
      </c>
      <c r="D79" s="25">
        <v>147</v>
      </c>
      <c r="E79" s="25">
        <v>157</v>
      </c>
    </row>
    <row r="80" spans="1:5" x14ac:dyDescent="0.2">
      <c r="A80" s="26" t="s">
        <v>68</v>
      </c>
      <c r="B80" s="25">
        <v>219</v>
      </c>
      <c r="C80" s="25">
        <f t="shared" si="3"/>
        <v>541</v>
      </c>
      <c r="D80" s="25">
        <v>254</v>
      </c>
      <c r="E80" s="25">
        <v>287</v>
      </c>
    </row>
    <row r="81" spans="1:5" x14ac:dyDescent="0.2">
      <c r="A81" s="26" t="s">
        <v>69</v>
      </c>
      <c r="B81" s="25">
        <v>127</v>
      </c>
      <c r="C81" s="25">
        <f t="shared" si="3"/>
        <v>302</v>
      </c>
      <c r="D81" s="25">
        <v>145</v>
      </c>
      <c r="E81" s="25">
        <v>157</v>
      </c>
    </row>
    <row r="82" spans="1:5" x14ac:dyDescent="0.2">
      <c r="A82" s="26" t="s">
        <v>70</v>
      </c>
      <c r="B82" s="25">
        <v>220</v>
      </c>
      <c r="C82" s="25">
        <f t="shared" si="3"/>
        <v>567</v>
      </c>
      <c r="D82" s="25">
        <v>299</v>
      </c>
      <c r="E82" s="25">
        <v>268</v>
      </c>
    </row>
    <row r="83" spans="1:5" x14ac:dyDescent="0.2">
      <c r="A83" s="26" t="s">
        <v>71</v>
      </c>
      <c r="B83" s="25">
        <v>126</v>
      </c>
      <c r="C83" s="25">
        <f t="shared" si="3"/>
        <v>308</v>
      </c>
      <c r="D83" s="25">
        <v>151</v>
      </c>
      <c r="E83" s="25">
        <v>157</v>
      </c>
    </row>
    <row r="84" spans="1:5" x14ac:dyDescent="0.2">
      <c r="A84" s="26" t="s">
        <v>72</v>
      </c>
      <c r="B84" s="25">
        <v>67</v>
      </c>
      <c r="C84" s="25">
        <f t="shared" si="3"/>
        <v>148</v>
      </c>
      <c r="D84" s="25">
        <v>66</v>
      </c>
      <c r="E84" s="25">
        <v>82</v>
      </c>
    </row>
    <row r="85" spans="1:5" x14ac:dyDescent="0.2">
      <c r="A85" s="26" t="s">
        <v>73</v>
      </c>
      <c r="B85" s="25">
        <v>160</v>
      </c>
      <c r="C85" s="25">
        <f t="shared" si="3"/>
        <v>358</v>
      </c>
      <c r="D85" s="25">
        <v>154</v>
      </c>
      <c r="E85" s="25">
        <v>204</v>
      </c>
    </row>
    <row r="86" spans="1:5" x14ac:dyDescent="0.2">
      <c r="A86" s="26" t="s">
        <v>74</v>
      </c>
      <c r="B86" s="25">
        <v>57</v>
      </c>
      <c r="C86" s="25">
        <f t="shared" si="3"/>
        <v>143</v>
      </c>
      <c r="D86" s="25">
        <v>79</v>
      </c>
      <c r="E86" s="25">
        <v>64</v>
      </c>
    </row>
    <row r="87" spans="1:5" x14ac:dyDescent="0.2">
      <c r="A87" s="26" t="s">
        <v>75</v>
      </c>
      <c r="B87" s="25">
        <v>271</v>
      </c>
      <c r="C87" s="25">
        <f t="shared" si="3"/>
        <v>737</v>
      </c>
      <c r="D87" s="25">
        <v>356</v>
      </c>
      <c r="E87" s="25">
        <v>381</v>
      </c>
    </row>
    <row r="88" spans="1:5" x14ac:dyDescent="0.2">
      <c r="A88" s="26" t="s">
        <v>76</v>
      </c>
      <c r="B88" s="25">
        <v>212</v>
      </c>
      <c r="C88" s="25">
        <f t="shared" si="3"/>
        <v>525</v>
      </c>
      <c r="D88" s="25">
        <v>244</v>
      </c>
      <c r="E88" s="25">
        <v>281</v>
      </c>
    </row>
    <row r="89" spans="1:5" x14ac:dyDescent="0.2">
      <c r="A89" s="26" t="s">
        <v>77</v>
      </c>
      <c r="B89" s="25">
        <v>256</v>
      </c>
      <c r="C89" s="25">
        <f t="shared" si="3"/>
        <v>647</v>
      </c>
      <c r="D89" s="25">
        <v>311</v>
      </c>
      <c r="E89" s="25">
        <v>336</v>
      </c>
    </row>
    <row r="90" spans="1:5" x14ac:dyDescent="0.2">
      <c r="A90" s="26" t="s">
        <v>78</v>
      </c>
      <c r="B90" s="25">
        <v>503</v>
      </c>
      <c r="C90" s="25">
        <f t="shared" si="3"/>
        <v>1301</v>
      </c>
      <c r="D90" s="25">
        <v>649</v>
      </c>
      <c r="E90" s="25">
        <v>652</v>
      </c>
    </row>
    <row r="91" spans="1:5" x14ac:dyDescent="0.2">
      <c r="A91" s="26" t="s">
        <v>79</v>
      </c>
      <c r="B91" s="25">
        <v>494</v>
      </c>
      <c r="C91" s="25">
        <f t="shared" si="3"/>
        <v>1289</v>
      </c>
      <c r="D91" s="25">
        <v>618</v>
      </c>
      <c r="E91" s="25">
        <v>671</v>
      </c>
    </row>
    <row r="92" spans="1:5" x14ac:dyDescent="0.2">
      <c r="A92" s="26" t="s">
        <v>80</v>
      </c>
      <c r="B92" s="25">
        <v>326</v>
      </c>
      <c r="C92" s="25">
        <f t="shared" si="3"/>
        <v>961</v>
      </c>
      <c r="D92" s="25">
        <v>484</v>
      </c>
      <c r="E92" s="25">
        <v>477</v>
      </c>
    </row>
    <row r="93" spans="1:5" x14ac:dyDescent="0.2">
      <c r="A93" s="26" t="s">
        <v>81</v>
      </c>
      <c r="B93" s="30">
        <v>0</v>
      </c>
      <c r="C93" s="25"/>
      <c r="D93" s="30"/>
      <c r="E93" s="30"/>
    </row>
    <row r="94" spans="1:5" x14ac:dyDescent="0.2">
      <c r="A94" s="26" t="s">
        <v>82</v>
      </c>
      <c r="B94" s="25">
        <v>625</v>
      </c>
      <c r="C94" s="25">
        <f t="shared" ref="C94:C102" si="4">SUM(D94:E94)</f>
        <v>1486</v>
      </c>
      <c r="D94" s="25">
        <v>753</v>
      </c>
      <c r="E94" s="25">
        <v>733</v>
      </c>
    </row>
    <row r="95" spans="1:5" x14ac:dyDescent="0.2">
      <c r="A95" s="26" t="s">
        <v>83</v>
      </c>
      <c r="B95" s="25">
        <v>529</v>
      </c>
      <c r="C95" s="25">
        <f t="shared" si="4"/>
        <v>1284</v>
      </c>
      <c r="D95" s="25">
        <v>621</v>
      </c>
      <c r="E95" s="25">
        <v>663</v>
      </c>
    </row>
    <row r="96" spans="1:5" x14ac:dyDescent="0.2">
      <c r="A96" s="26" t="s">
        <v>84</v>
      </c>
      <c r="B96" s="25">
        <v>475</v>
      </c>
      <c r="C96" s="25">
        <f t="shared" si="4"/>
        <v>1192</v>
      </c>
      <c r="D96" s="25">
        <v>574</v>
      </c>
      <c r="E96" s="25">
        <v>618</v>
      </c>
    </row>
    <row r="97" spans="1:5" x14ac:dyDescent="0.2">
      <c r="A97" s="26" t="s">
        <v>139</v>
      </c>
      <c r="B97" s="25">
        <v>369</v>
      </c>
      <c r="C97" s="25">
        <f t="shared" si="4"/>
        <v>971</v>
      </c>
      <c r="D97" s="25">
        <v>492</v>
      </c>
      <c r="E97" s="25">
        <v>479</v>
      </c>
    </row>
    <row r="98" spans="1:5" x14ac:dyDescent="0.2">
      <c r="A98" s="26" t="s">
        <v>140</v>
      </c>
      <c r="B98" s="25">
        <v>202</v>
      </c>
      <c r="C98" s="25">
        <f t="shared" si="4"/>
        <v>514</v>
      </c>
      <c r="D98" s="25">
        <v>257</v>
      </c>
      <c r="E98" s="25">
        <v>257</v>
      </c>
    </row>
    <row r="99" spans="1:5" x14ac:dyDescent="0.2">
      <c r="A99" s="26" t="s">
        <v>85</v>
      </c>
      <c r="B99" s="25">
        <v>150</v>
      </c>
      <c r="C99" s="25">
        <f t="shared" si="4"/>
        <v>308</v>
      </c>
      <c r="D99" s="25">
        <v>148</v>
      </c>
      <c r="E99" s="25">
        <v>160</v>
      </c>
    </row>
    <row r="100" spans="1:5" x14ac:dyDescent="0.2">
      <c r="A100" s="26" t="s">
        <v>86</v>
      </c>
      <c r="B100" s="25">
        <v>267</v>
      </c>
      <c r="C100" s="25">
        <f t="shared" si="4"/>
        <v>500</v>
      </c>
      <c r="D100" s="25">
        <v>235</v>
      </c>
      <c r="E100" s="25">
        <v>265</v>
      </c>
    </row>
    <row r="101" spans="1:5" x14ac:dyDescent="0.2">
      <c r="A101" s="26" t="s">
        <v>87</v>
      </c>
      <c r="B101" s="25">
        <v>266</v>
      </c>
      <c r="C101" s="25">
        <f t="shared" si="4"/>
        <v>547</v>
      </c>
      <c r="D101" s="25">
        <v>254</v>
      </c>
      <c r="E101" s="25">
        <v>293</v>
      </c>
    </row>
    <row r="102" spans="1:5" x14ac:dyDescent="0.2">
      <c r="A102" s="26" t="s">
        <v>88</v>
      </c>
      <c r="B102" s="25">
        <v>297</v>
      </c>
      <c r="C102" s="25">
        <f t="shared" si="4"/>
        <v>734</v>
      </c>
      <c r="D102" s="25">
        <v>333</v>
      </c>
      <c r="E102" s="25">
        <v>401</v>
      </c>
    </row>
    <row r="103" spans="1:5" x14ac:dyDescent="0.2">
      <c r="A103" s="26" t="s">
        <v>89</v>
      </c>
      <c r="B103" s="30">
        <v>0</v>
      </c>
      <c r="C103" s="25"/>
      <c r="D103" s="30"/>
      <c r="E103" s="30"/>
    </row>
    <row r="104" spans="1:5" x14ac:dyDescent="0.2">
      <c r="A104" s="26" t="s">
        <v>90</v>
      </c>
      <c r="B104" s="25">
        <v>336</v>
      </c>
      <c r="C104" s="25">
        <f t="shared" ref="C104:C146" si="5">SUM(D104:E104)</f>
        <v>669</v>
      </c>
      <c r="D104" s="25">
        <v>356</v>
      </c>
      <c r="E104" s="25">
        <v>313</v>
      </c>
    </row>
    <row r="105" spans="1:5" x14ac:dyDescent="0.2">
      <c r="A105" s="26" t="s">
        <v>91</v>
      </c>
      <c r="B105" s="25">
        <v>485</v>
      </c>
      <c r="C105" s="25">
        <f t="shared" si="5"/>
        <v>1021</v>
      </c>
      <c r="D105" s="25">
        <v>502</v>
      </c>
      <c r="E105" s="25">
        <v>519</v>
      </c>
    </row>
    <row r="106" spans="1:5" x14ac:dyDescent="0.2">
      <c r="A106" s="26" t="s">
        <v>92</v>
      </c>
      <c r="B106" s="25">
        <v>419</v>
      </c>
      <c r="C106" s="25">
        <f t="shared" si="5"/>
        <v>963</v>
      </c>
      <c r="D106" s="25">
        <v>486</v>
      </c>
      <c r="E106" s="25">
        <v>477</v>
      </c>
    </row>
    <row r="107" spans="1:5" x14ac:dyDescent="0.2">
      <c r="A107" s="26" t="s">
        <v>93</v>
      </c>
      <c r="B107" s="25">
        <v>381</v>
      </c>
      <c r="C107" s="25">
        <f t="shared" si="5"/>
        <v>829</v>
      </c>
      <c r="D107" s="25">
        <v>402</v>
      </c>
      <c r="E107" s="25">
        <v>427</v>
      </c>
    </row>
    <row r="108" spans="1:5" x14ac:dyDescent="0.2">
      <c r="A108" s="26" t="s">
        <v>141</v>
      </c>
      <c r="B108" s="25">
        <v>183</v>
      </c>
      <c r="C108" s="25">
        <f t="shared" si="5"/>
        <v>456</v>
      </c>
      <c r="D108" s="25">
        <v>225</v>
      </c>
      <c r="E108" s="25">
        <v>231</v>
      </c>
    </row>
    <row r="109" spans="1:5" x14ac:dyDescent="0.2">
      <c r="A109" s="26" t="s">
        <v>94</v>
      </c>
      <c r="B109" s="25">
        <v>280</v>
      </c>
      <c r="C109" s="25">
        <f t="shared" si="5"/>
        <v>576</v>
      </c>
      <c r="D109" s="25">
        <v>282</v>
      </c>
      <c r="E109" s="25">
        <v>294</v>
      </c>
    </row>
    <row r="110" spans="1:5" x14ac:dyDescent="0.2">
      <c r="A110" s="26" t="s">
        <v>95</v>
      </c>
      <c r="B110" s="25">
        <v>63</v>
      </c>
      <c r="C110" s="25">
        <f t="shared" si="5"/>
        <v>126</v>
      </c>
      <c r="D110" s="25">
        <v>63</v>
      </c>
      <c r="E110" s="25">
        <v>63</v>
      </c>
    </row>
    <row r="111" spans="1:5" x14ac:dyDescent="0.2">
      <c r="A111" s="26" t="s">
        <v>96</v>
      </c>
      <c r="B111" s="25">
        <v>143</v>
      </c>
      <c r="C111" s="25">
        <f t="shared" si="5"/>
        <v>272</v>
      </c>
      <c r="D111" s="25">
        <v>127</v>
      </c>
      <c r="E111" s="25">
        <v>145</v>
      </c>
    </row>
    <row r="112" spans="1:5" x14ac:dyDescent="0.2">
      <c r="A112" s="26" t="s">
        <v>97</v>
      </c>
      <c r="B112" s="25">
        <v>123</v>
      </c>
      <c r="C112" s="25">
        <f t="shared" si="5"/>
        <v>221</v>
      </c>
      <c r="D112" s="25">
        <v>94</v>
      </c>
      <c r="E112" s="25">
        <v>127</v>
      </c>
    </row>
    <row r="113" spans="1:5" x14ac:dyDescent="0.2">
      <c r="A113" s="26" t="s">
        <v>98</v>
      </c>
      <c r="B113" s="25">
        <v>212</v>
      </c>
      <c r="C113" s="25">
        <f t="shared" si="5"/>
        <v>364</v>
      </c>
      <c r="D113" s="25">
        <v>177</v>
      </c>
      <c r="E113" s="25">
        <v>187</v>
      </c>
    </row>
    <row r="114" spans="1:5" x14ac:dyDescent="0.2">
      <c r="A114" s="26" t="s">
        <v>99</v>
      </c>
      <c r="B114" s="25">
        <v>136</v>
      </c>
      <c r="C114" s="25">
        <f t="shared" si="5"/>
        <v>215</v>
      </c>
      <c r="D114" s="25">
        <v>114</v>
      </c>
      <c r="E114" s="25">
        <v>101</v>
      </c>
    </row>
    <row r="115" spans="1:5" x14ac:dyDescent="0.2">
      <c r="A115" s="26" t="s">
        <v>100</v>
      </c>
      <c r="B115" s="25">
        <v>334</v>
      </c>
      <c r="C115" s="25">
        <f t="shared" si="5"/>
        <v>684</v>
      </c>
      <c r="D115" s="25">
        <v>326</v>
      </c>
      <c r="E115" s="25">
        <v>358</v>
      </c>
    </row>
    <row r="116" spans="1:5" x14ac:dyDescent="0.2">
      <c r="A116" s="26" t="s">
        <v>101</v>
      </c>
      <c r="B116" s="25">
        <v>199</v>
      </c>
      <c r="C116" s="25">
        <f t="shared" si="5"/>
        <v>322</v>
      </c>
      <c r="D116" s="25">
        <v>170</v>
      </c>
      <c r="E116" s="25">
        <v>152</v>
      </c>
    </row>
    <row r="117" spans="1:5" x14ac:dyDescent="0.2">
      <c r="A117" s="26" t="s">
        <v>102</v>
      </c>
      <c r="B117" s="25">
        <v>268</v>
      </c>
      <c r="C117" s="25">
        <f t="shared" si="5"/>
        <v>515</v>
      </c>
      <c r="D117" s="25">
        <v>293</v>
      </c>
      <c r="E117" s="25">
        <v>222</v>
      </c>
    </row>
    <row r="118" spans="1:5" x14ac:dyDescent="0.2">
      <c r="A118" s="26" t="s">
        <v>103</v>
      </c>
      <c r="B118" s="25">
        <v>77</v>
      </c>
      <c r="C118" s="25">
        <f t="shared" si="5"/>
        <v>150</v>
      </c>
      <c r="D118" s="25">
        <v>82</v>
      </c>
      <c r="E118" s="25">
        <v>68</v>
      </c>
    </row>
    <row r="119" spans="1:5" x14ac:dyDescent="0.2">
      <c r="A119" s="26" t="s">
        <v>104</v>
      </c>
      <c r="B119" s="25">
        <v>266</v>
      </c>
      <c r="C119" s="25">
        <f t="shared" si="5"/>
        <v>646</v>
      </c>
      <c r="D119" s="25">
        <v>319</v>
      </c>
      <c r="E119" s="25">
        <v>327</v>
      </c>
    </row>
    <row r="120" spans="1:5" x14ac:dyDescent="0.2">
      <c r="A120" s="26" t="s">
        <v>105</v>
      </c>
      <c r="B120" s="25">
        <v>620</v>
      </c>
      <c r="C120" s="25">
        <f t="shared" si="5"/>
        <v>1336</v>
      </c>
      <c r="D120" s="25">
        <v>693</v>
      </c>
      <c r="E120" s="25">
        <v>643</v>
      </c>
    </row>
    <row r="121" spans="1:5" x14ac:dyDescent="0.2">
      <c r="A121" s="26" t="s">
        <v>106</v>
      </c>
      <c r="B121" s="25">
        <v>4</v>
      </c>
      <c r="C121" s="25">
        <f t="shared" si="5"/>
        <v>5</v>
      </c>
      <c r="D121" s="25">
        <v>3</v>
      </c>
      <c r="E121" s="25">
        <v>2</v>
      </c>
    </row>
    <row r="122" spans="1:5" x14ac:dyDescent="0.2">
      <c r="A122" s="26" t="s">
        <v>107</v>
      </c>
      <c r="B122" s="25">
        <v>255</v>
      </c>
      <c r="C122" s="25">
        <f t="shared" si="5"/>
        <v>638</v>
      </c>
      <c r="D122" s="25">
        <v>330</v>
      </c>
      <c r="E122" s="25">
        <v>308</v>
      </c>
    </row>
    <row r="123" spans="1:5" x14ac:dyDescent="0.2">
      <c r="A123" s="26" t="s">
        <v>108</v>
      </c>
      <c r="B123" s="25">
        <v>204</v>
      </c>
      <c r="C123" s="25">
        <f t="shared" si="5"/>
        <v>400</v>
      </c>
      <c r="D123" s="25">
        <v>189</v>
      </c>
      <c r="E123" s="25">
        <v>211</v>
      </c>
    </row>
    <row r="124" spans="1:5" x14ac:dyDescent="0.2">
      <c r="A124" s="26" t="s">
        <v>109</v>
      </c>
      <c r="B124" s="25">
        <v>195</v>
      </c>
      <c r="C124" s="25">
        <f t="shared" si="5"/>
        <v>507</v>
      </c>
      <c r="D124" s="25">
        <v>241</v>
      </c>
      <c r="E124" s="25">
        <v>266</v>
      </c>
    </row>
    <row r="125" spans="1:5" x14ac:dyDescent="0.2">
      <c r="A125" s="26" t="s">
        <v>110</v>
      </c>
      <c r="B125" s="25">
        <v>277</v>
      </c>
      <c r="C125" s="25">
        <f t="shared" si="5"/>
        <v>760</v>
      </c>
      <c r="D125" s="25">
        <v>400</v>
      </c>
      <c r="E125" s="25">
        <v>360</v>
      </c>
    </row>
    <row r="126" spans="1:5" x14ac:dyDescent="0.2">
      <c r="A126" s="26" t="s">
        <v>111</v>
      </c>
      <c r="B126" s="25">
        <v>254</v>
      </c>
      <c r="C126" s="25">
        <f t="shared" si="5"/>
        <v>718</v>
      </c>
      <c r="D126" s="25">
        <v>348</v>
      </c>
      <c r="E126" s="25">
        <v>370</v>
      </c>
    </row>
    <row r="127" spans="1:5" x14ac:dyDescent="0.2">
      <c r="A127" s="26" t="s">
        <v>112</v>
      </c>
      <c r="B127" s="25">
        <v>235</v>
      </c>
      <c r="C127" s="25">
        <f t="shared" si="5"/>
        <v>615</v>
      </c>
      <c r="D127" s="25">
        <v>301</v>
      </c>
      <c r="E127" s="25">
        <v>314</v>
      </c>
    </row>
    <row r="128" spans="1:5" x14ac:dyDescent="0.2">
      <c r="A128" s="26" t="s">
        <v>113</v>
      </c>
      <c r="B128" s="25">
        <v>108</v>
      </c>
      <c r="C128" s="25">
        <f t="shared" si="5"/>
        <v>165</v>
      </c>
      <c r="D128" s="25">
        <v>92</v>
      </c>
      <c r="E128" s="25">
        <v>73</v>
      </c>
    </row>
    <row r="129" spans="1:5" x14ac:dyDescent="0.2">
      <c r="A129" s="26" t="s">
        <v>114</v>
      </c>
      <c r="B129" s="25">
        <v>64</v>
      </c>
      <c r="C129" s="25">
        <f t="shared" si="5"/>
        <v>88</v>
      </c>
      <c r="D129" s="25">
        <v>53</v>
      </c>
      <c r="E129" s="25">
        <v>35</v>
      </c>
    </row>
    <row r="130" spans="1:5" x14ac:dyDescent="0.2">
      <c r="A130" s="26" t="s">
        <v>115</v>
      </c>
      <c r="B130" s="25">
        <v>9</v>
      </c>
      <c r="C130" s="25">
        <f t="shared" si="5"/>
        <v>21</v>
      </c>
      <c r="D130" s="25">
        <v>10</v>
      </c>
      <c r="E130" s="25">
        <v>11</v>
      </c>
    </row>
    <row r="131" spans="1:5" x14ac:dyDescent="0.2">
      <c r="A131" s="26" t="s">
        <v>116</v>
      </c>
      <c r="B131" s="25">
        <v>112</v>
      </c>
      <c r="C131" s="25">
        <f t="shared" si="5"/>
        <v>181</v>
      </c>
      <c r="D131" s="25">
        <v>109</v>
      </c>
      <c r="E131" s="25">
        <v>72</v>
      </c>
    </row>
    <row r="132" spans="1:5" x14ac:dyDescent="0.2">
      <c r="A132" s="26" t="s">
        <v>117</v>
      </c>
      <c r="B132" s="25">
        <v>32</v>
      </c>
      <c r="C132" s="25">
        <f t="shared" si="5"/>
        <v>78</v>
      </c>
      <c r="D132" s="25">
        <v>38</v>
      </c>
      <c r="E132" s="25">
        <v>40</v>
      </c>
    </row>
    <row r="133" spans="1:5" x14ac:dyDescent="0.2">
      <c r="A133" s="26" t="s">
        <v>118</v>
      </c>
      <c r="B133" s="25">
        <v>28</v>
      </c>
      <c r="C133" s="25">
        <f t="shared" si="5"/>
        <v>60</v>
      </c>
      <c r="D133" s="25">
        <v>32</v>
      </c>
      <c r="E133" s="25">
        <v>28</v>
      </c>
    </row>
    <row r="134" spans="1:5" x14ac:dyDescent="0.2">
      <c r="A134" s="26" t="s">
        <v>119</v>
      </c>
      <c r="B134" s="25">
        <v>2</v>
      </c>
      <c r="C134" s="25">
        <f t="shared" si="5"/>
        <v>2</v>
      </c>
      <c r="D134" s="25">
        <v>2</v>
      </c>
      <c r="E134" s="25">
        <v>0</v>
      </c>
    </row>
    <row r="135" spans="1:5" x14ac:dyDescent="0.2">
      <c r="A135" s="26" t="s">
        <v>120</v>
      </c>
      <c r="B135" s="25">
        <v>390</v>
      </c>
      <c r="C135" s="25">
        <f t="shared" si="5"/>
        <v>1004</v>
      </c>
      <c r="D135" s="25">
        <v>491</v>
      </c>
      <c r="E135" s="25">
        <v>513</v>
      </c>
    </row>
    <row r="136" spans="1:5" x14ac:dyDescent="0.2">
      <c r="A136" s="26" t="s">
        <v>121</v>
      </c>
      <c r="B136" s="25">
        <v>215</v>
      </c>
      <c r="C136" s="25">
        <f t="shared" si="5"/>
        <v>557</v>
      </c>
      <c r="D136" s="25">
        <v>281</v>
      </c>
      <c r="E136" s="25">
        <v>276</v>
      </c>
    </row>
    <row r="137" spans="1:5" x14ac:dyDescent="0.2">
      <c r="A137" s="26" t="s">
        <v>132</v>
      </c>
      <c r="B137" s="25">
        <v>303</v>
      </c>
      <c r="C137" s="25">
        <f t="shared" si="5"/>
        <v>760</v>
      </c>
      <c r="D137" s="25">
        <v>380</v>
      </c>
      <c r="E137" s="25">
        <v>380</v>
      </c>
    </row>
    <row r="138" spans="1:5" x14ac:dyDescent="0.2">
      <c r="A138" s="26" t="s">
        <v>122</v>
      </c>
      <c r="B138" s="25">
        <v>224</v>
      </c>
      <c r="C138" s="25">
        <f t="shared" si="5"/>
        <v>575</v>
      </c>
      <c r="D138" s="25">
        <v>270</v>
      </c>
      <c r="E138" s="25">
        <v>305</v>
      </c>
    </row>
    <row r="139" spans="1:5" x14ac:dyDescent="0.2">
      <c r="A139" s="26" t="s">
        <v>123</v>
      </c>
      <c r="B139" s="25">
        <v>309</v>
      </c>
      <c r="C139" s="25">
        <f t="shared" si="5"/>
        <v>877</v>
      </c>
      <c r="D139" s="25">
        <v>427</v>
      </c>
      <c r="E139" s="25">
        <v>450</v>
      </c>
    </row>
    <row r="140" spans="1:5" x14ac:dyDescent="0.2">
      <c r="A140" s="26" t="s">
        <v>124</v>
      </c>
      <c r="B140" s="25">
        <v>109</v>
      </c>
      <c r="C140" s="25">
        <f t="shared" si="5"/>
        <v>302</v>
      </c>
      <c r="D140" s="25">
        <v>138</v>
      </c>
      <c r="E140" s="25">
        <v>164</v>
      </c>
    </row>
    <row r="141" spans="1:5" x14ac:dyDescent="0.2">
      <c r="A141" s="26" t="s">
        <v>125</v>
      </c>
      <c r="B141" s="25">
        <v>183</v>
      </c>
      <c r="C141" s="25">
        <f t="shared" si="5"/>
        <v>485</v>
      </c>
      <c r="D141" s="25">
        <v>250</v>
      </c>
      <c r="E141" s="25">
        <v>235</v>
      </c>
    </row>
    <row r="142" spans="1:5" x14ac:dyDescent="0.2">
      <c r="A142" s="26" t="s">
        <v>126</v>
      </c>
      <c r="B142" s="25">
        <v>294</v>
      </c>
      <c r="C142" s="25">
        <f t="shared" si="5"/>
        <v>771</v>
      </c>
      <c r="D142" s="25">
        <v>363</v>
      </c>
      <c r="E142" s="25">
        <v>408</v>
      </c>
    </row>
    <row r="143" spans="1:5" x14ac:dyDescent="0.2">
      <c r="A143" s="26" t="s">
        <v>127</v>
      </c>
      <c r="B143" s="25">
        <v>355</v>
      </c>
      <c r="C143" s="25">
        <f t="shared" si="5"/>
        <v>915</v>
      </c>
      <c r="D143" s="25">
        <v>469</v>
      </c>
      <c r="E143" s="25">
        <v>446</v>
      </c>
    </row>
    <row r="144" spans="1:5" x14ac:dyDescent="0.2">
      <c r="A144" s="26" t="s">
        <v>128</v>
      </c>
      <c r="B144" s="25">
        <v>258</v>
      </c>
      <c r="C144" s="25">
        <f t="shared" si="5"/>
        <v>495</v>
      </c>
      <c r="D144" s="25">
        <v>259</v>
      </c>
      <c r="E144" s="25">
        <v>236</v>
      </c>
    </row>
    <row r="145" spans="1:5" x14ac:dyDescent="0.2">
      <c r="A145" s="26" t="s">
        <v>129</v>
      </c>
      <c r="B145" s="25">
        <v>67</v>
      </c>
      <c r="C145" s="25">
        <f t="shared" si="5"/>
        <v>165</v>
      </c>
      <c r="D145" s="25">
        <v>75</v>
      </c>
      <c r="E145" s="25">
        <v>90</v>
      </c>
    </row>
    <row r="146" spans="1:5" ht="13.8" thickBot="1" x14ac:dyDescent="0.25">
      <c r="A146" s="27" t="s">
        <v>130</v>
      </c>
      <c r="B146" s="28">
        <v>58</v>
      </c>
      <c r="C146" s="28">
        <f t="shared" si="5"/>
        <v>66</v>
      </c>
      <c r="D146" s="28">
        <v>38</v>
      </c>
      <c r="E146" s="28">
        <v>28</v>
      </c>
    </row>
    <row r="147" spans="1:5" x14ac:dyDescent="0.2">
      <c r="A147" s="8" t="s">
        <v>164</v>
      </c>
      <c r="B147" s="29"/>
      <c r="C147" s="29"/>
      <c r="D147" s="29"/>
      <c r="E147" s="29"/>
    </row>
    <row r="148" spans="1:5" x14ac:dyDescent="0.2">
      <c r="B148" s="34"/>
      <c r="C148" s="34"/>
      <c r="D148" s="34"/>
      <c r="E148" s="34"/>
    </row>
    <row r="149" spans="1:5" x14ac:dyDescent="0.2">
      <c r="A149" s="33" t="s">
        <v>181</v>
      </c>
      <c r="B149" s="34"/>
      <c r="D149" s="34"/>
      <c r="E149" s="34"/>
    </row>
    <row r="150" spans="1:5" x14ac:dyDescent="0.2">
      <c r="A150" s="33" t="s">
        <v>179</v>
      </c>
      <c r="B150" s="34"/>
      <c r="D150" s="34"/>
      <c r="E150" s="34"/>
    </row>
    <row r="151" spans="1:5" x14ac:dyDescent="0.2">
      <c r="A151" s="36" t="s">
        <v>178</v>
      </c>
      <c r="B151" s="34"/>
      <c r="D151" s="34"/>
      <c r="E151" s="34"/>
    </row>
    <row r="152" spans="1:5" x14ac:dyDescent="0.2">
      <c r="A152" s="33" t="s">
        <v>176</v>
      </c>
    </row>
    <row r="153" spans="1:5" x14ac:dyDescent="0.2">
      <c r="A153" s="36" t="s">
        <v>177</v>
      </c>
      <c r="B153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52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205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234</v>
      </c>
      <c r="C3" s="25">
        <f t="shared" ref="C3:C34" si="0">SUM(D3:E3)</f>
        <v>612</v>
      </c>
      <c r="D3" s="25">
        <v>305</v>
      </c>
      <c r="E3" s="25">
        <v>307</v>
      </c>
    </row>
    <row r="4" spans="1:5" x14ac:dyDescent="0.2">
      <c r="A4" s="26" t="s">
        <v>2</v>
      </c>
      <c r="B4" s="25">
        <v>11</v>
      </c>
      <c r="C4" s="25">
        <f t="shared" si="0"/>
        <v>26</v>
      </c>
      <c r="D4" s="25">
        <v>13</v>
      </c>
      <c r="E4" s="25">
        <v>13</v>
      </c>
    </row>
    <row r="5" spans="1:5" x14ac:dyDescent="0.2">
      <c r="A5" s="26" t="s">
        <v>4</v>
      </c>
      <c r="B5" s="25">
        <v>220</v>
      </c>
      <c r="C5" s="25">
        <f t="shared" si="0"/>
        <v>583</v>
      </c>
      <c r="D5" s="25">
        <v>270</v>
      </c>
      <c r="E5" s="25">
        <v>313</v>
      </c>
    </row>
    <row r="6" spans="1:5" x14ac:dyDescent="0.2">
      <c r="A6" s="26" t="s">
        <v>3</v>
      </c>
      <c r="B6" s="25">
        <v>230</v>
      </c>
      <c r="C6" s="25">
        <f t="shared" si="0"/>
        <v>614</v>
      </c>
      <c r="D6" s="25">
        <v>298</v>
      </c>
      <c r="E6" s="25">
        <v>316</v>
      </c>
    </row>
    <row r="7" spans="1:5" x14ac:dyDescent="0.2">
      <c r="A7" s="26" t="s">
        <v>5</v>
      </c>
      <c r="B7" s="25">
        <v>105</v>
      </c>
      <c r="C7" s="25">
        <f t="shared" si="0"/>
        <v>274</v>
      </c>
      <c r="D7" s="25">
        <v>134</v>
      </c>
      <c r="E7" s="25">
        <v>140</v>
      </c>
    </row>
    <row r="8" spans="1:5" x14ac:dyDescent="0.2">
      <c r="A8" s="26" t="s">
        <v>6</v>
      </c>
      <c r="B8" s="25">
        <v>327</v>
      </c>
      <c r="C8" s="25">
        <f t="shared" si="0"/>
        <v>819</v>
      </c>
      <c r="D8" s="25">
        <v>381</v>
      </c>
      <c r="E8" s="25">
        <v>438</v>
      </c>
    </row>
    <row r="9" spans="1:5" x14ac:dyDescent="0.2">
      <c r="A9" s="26" t="s">
        <v>7</v>
      </c>
      <c r="B9" s="25">
        <v>203</v>
      </c>
      <c r="C9" s="25">
        <f t="shared" si="0"/>
        <v>500</v>
      </c>
      <c r="D9" s="25">
        <v>222</v>
      </c>
      <c r="E9" s="25">
        <v>278</v>
      </c>
    </row>
    <row r="10" spans="1:5" x14ac:dyDescent="0.2">
      <c r="A10" s="26" t="s">
        <v>8</v>
      </c>
      <c r="B10" s="25">
        <v>154</v>
      </c>
      <c r="C10" s="25">
        <f t="shared" si="0"/>
        <v>447</v>
      </c>
      <c r="D10" s="25">
        <v>202</v>
      </c>
      <c r="E10" s="25">
        <v>245</v>
      </c>
    </row>
    <row r="11" spans="1:5" x14ac:dyDescent="0.2">
      <c r="A11" s="26" t="s">
        <v>9</v>
      </c>
      <c r="B11" s="25">
        <v>347</v>
      </c>
      <c r="C11" s="25">
        <f t="shared" si="0"/>
        <v>999</v>
      </c>
      <c r="D11" s="25">
        <v>473</v>
      </c>
      <c r="E11" s="25">
        <v>526</v>
      </c>
    </row>
    <row r="12" spans="1:5" x14ac:dyDescent="0.2">
      <c r="A12" s="26" t="s">
        <v>10</v>
      </c>
      <c r="B12" s="25">
        <v>333</v>
      </c>
      <c r="C12" s="25">
        <f t="shared" si="0"/>
        <v>919</v>
      </c>
      <c r="D12" s="25">
        <v>460</v>
      </c>
      <c r="E12" s="25">
        <v>459</v>
      </c>
    </row>
    <row r="13" spans="1:5" x14ac:dyDescent="0.2">
      <c r="A13" s="26" t="s">
        <v>11</v>
      </c>
      <c r="B13" s="25">
        <v>385</v>
      </c>
      <c r="C13" s="25">
        <f t="shared" si="0"/>
        <v>1025</v>
      </c>
      <c r="D13" s="25">
        <v>486</v>
      </c>
      <c r="E13" s="25">
        <v>539</v>
      </c>
    </row>
    <row r="14" spans="1:5" x14ac:dyDescent="0.2">
      <c r="A14" s="26" t="s">
        <v>12</v>
      </c>
      <c r="B14" s="25">
        <v>359</v>
      </c>
      <c r="C14" s="25">
        <f t="shared" si="0"/>
        <v>1040</v>
      </c>
      <c r="D14" s="25">
        <v>499</v>
      </c>
      <c r="E14" s="25">
        <v>541</v>
      </c>
    </row>
    <row r="15" spans="1:5" x14ac:dyDescent="0.2">
      <c r="A15" s="26" t="s">
        <v>13</v>
      </c>
      <c r="B15" s="25">
        <v>107</v>
      </c>
      <c r="C15" s="25">
        <f t="shared" si="0"/>
        <v>315</v>
      </c>
      <c r="D15" s="25">
        <v>165</v>
      </c>
      <c r="E15" s="25">
        <v>150</v>
      </c>
    </row>
    <row r="16" spans="1:5" x14ac:dyDescent="0.2">
      <c r="A16" s="26" t="s">
        <v>14</v>
      </c>
      <c r="B16" s="25">
        <v>140</v>
      </c>
      <c r="C16" s="25">
        <f t="shared" si="0"/>
        <v>411</v>
      </c>
      <c r="D16" s="25">
        <v>200</v>
      </c>
      <c r="E16" s="25">
        <v>211</v>
      </c>
    </row>
    <row r="17" spans="1:5" x14ac:dyDescent="0.2">
      <c r="A17" s="26" t="s">
        <v>15</v>
      </c>
      <c r="B17" s="25">
        <v>149</v>
      </c>
      <c r="C17" s="25">
        <f t="shared" si="0"/>
        <v>370</v>
      </c>
      <c r="D17" s="25">
        <v>186</v>
      </c>
      <c r="E17" s="25">
        <v>184</v>
      </c>
    </row>
    <row r="18" spans="1:5" x14ac:dyDescent="0.2">
      <c r="A18" s="26" t="s">
        <v>16</v>
      </c>
      <c r="B18" s="25">
        <v>41</v>
      </c>
      <c r="C18" s="25">
        <f t="shared" si="0"/>
        <v>132</v>
      </c>
      <c r="D18" s="25">
        <v>72</v>
      </c>
      <c r="E18" s="25">
        <v>60</v>
      </c>
    </row>
    <row r="19" spans="1:5" x14ac:dyDescent="0.2">
      <c r="A19" s="26" t="s">
        <v>17</v>
      </c>
      <c r="B19" s="25">
        <v>192</v>
      </c>
      <c r="C19" s="25">
        <f t="shared" si="0"/>
        <v>542</v>
      </c>
      <c r="D19" s="25">
        <v>270</v>
      </c>
      <c r="E19" s="25">
        <v>272</v>
      </c>
    </row>
    <row r="20" spans="1:5" x14ac:dyDescent="0.2">
      <c r="A20" s="26" t="s">
        <v>18</v>
      </c>
      <c r="B20" s="25">
        <v>227</v>
      </c>
      <c r="C20" s="25">
        <f t="shared" si="0"/>
        <v>639</v>
      </c>
      <c r="D20" s="25">
        <v>296</v>
      </c>
      <c r="E20" s="25">
        <v>343</v>
      </c>
    </row>
    <row r="21" spans="1:5" x14ac:dyDescent="0.2">
      <c r="A21" s="26" t="s">
        <v>19</v>
      </c>
      <c r="B21" s="25">
        <v>453</v>
      </c>
      <c r="C21" s="25">
        <f t="shared" si="0"/>
        <v>1401</v>
      </c>
      <c r="D21" s="25">
        <v>685</v>
      </c>
      <c r="E21" s="25">
        <v>716</v>
      </c>
    </row>
    <row r="22" spans="1:5" x14ac:dyDescent="0.2">
      <c r="A22" s="26" t="s">
        <v>20</v>
      </c>
      <c r="B22" s="25">
        <v>255</v>
      </c>
      <c r="C22" s="25">
        <f t="shared" si="0"/>
        <v>874</v>
      </c>
      <c r="D22" s="25">
        <v>427</v>
      </c>
      <c r="E22" s="25">
        <v>447</v>
      </c>
    </row>
    <row r="23" spans="1:5" x14ac:dyDescent="0.2">
      <c r="A23" s="26" t="s">
        <v>21</v>
      </c>
      <c r="B23" s="25">
        <v>663</v>
      </c>
      <c r="C23" s="25">
        <f t="shared" si="0"/>
        <v>2180</v>
      </c>
      <c r="D23" s="25">
        <v>1016</v>
      </c>
      <c r="E23" s="25">
        <v>1164</v>
      </c>
    </row>
    <row r="24" spans="1:5" x14ac:dyDescent="0.2">
      <c r="A24" s="26" t="s">
        <v>22</v>
      </c>
      <c r="B24" s="25">
        <v>401</v>
      </c>
      <c r="C24" s="25">
        <f t="shared" si="0"/>
        <v>1337</v>
      </c>
      <c r="D24" s="25">
        <v>644</v>
      </c>
      <c r="E24" s="25">
        <v>693</v>
      </c>
    </row>
    <row r="25" spans="1:5" x14ac:dyDescent="0.2">
      <c r="A25" s="26" t="s">
        <v>142</v>
      </c>
      <c r="B25" s="25">
        <v>362</v>
      </c>
      <c r="C25" s="25">
        <f t="shared" si="0"/>
        <v>846</v>
      </c>
      <c r="D25" s="25">
        <v>381</v>
      </c>
      <c r="E25" s="25">
        <v>465</v>
      </c>
    </row>
    <row r="26" spans="1:5" x14ac:dyDescent="0.2">
      <c r="A26" s="26" t="s">
        <v>143</v>
      </c>
      <c r="B26" s="25">
        <v>262</v>
      </c>
      <c r="C26" s="25">
        <f t="shared" si="0"/>
        <v>613</v>
      </c>
      <c r="D26" s="25">
        <v>289</v>
      </c>
      <c r="E26" s="25">
        <v>324</v>
      </c>
    </row>
    <row r="27" spans="1:5" x14ac:dyDescent="0.2">
      <c r="A27" s="26" t="s">
        <v>144</v>
      </c>
      <c r="B27" s="25">
        <v>320</v>
      </c>
      <c r="C27" s="25">
        <f t="shared" si="0"/>
        <v>741</v>
      </c>
      <c r="D27" s="25">
        <v>336</v>
      </c>
      <c r="E27" s="25">
        <v>405</v>
      </c>
    </row>
    <row r="28" spans="1:5" x14ac:dyDescent="0.2">
      <c r="A28" s="26" t="s">
        <v>145</v>
      </c>
      <c r="B28" s="25">
        <v>236</v>
      </c>
      <c r="C28" s="25">
        <f t="shared" si="0"/>
        <v>543</v>
      </c>
      <c r="D28" s="25">
        <v>253</v>
      </c>
      <c r="E28" s="25">
        <v>290</v>
      </c>
    </row>
    <row r="29" spans="1:5" x14ac:dyDescent="0.2">
      <c r="A29" s="26" t="s">
        <v>146</v>
      </c>
      <c r="B29" s="25">
        <v>272</v>
      </c>
      <c r="C29" s="25">
        <f t="shared" si="0"/>
        <v>659</v>
      </c>
      <c r="D29" s="25">
        <v>292</v>
      </c>
      <c r="E29" s="25">
        <v>367</v>
      </c>
    </row>
    <row r="30" spans="1:5" x14ac:dyDescent="0.2">
      <c r="A30" s="26" t="s">
        <v>147</v>
      </c>
      <c r="B30" s="25">
        <v>218</v>
      </c>
      <c r="C30" s="25">
        <f t="shared" si="0"/>
        <v>571</v>
      </c>
      <c r="D30" s="25">
        <v>253</v>
      </c>
      <c r="E30" s="25">
        <v>318</v>
      </c>
    </row>
    <row r="31" spans="1:5" x14ac:dyDescent="0.2">
      <c r="A31" s="26" t="s">
        <v>148</v>
      </c>
      <c r="B31" s="25">
        <v>305</v>
      </c>
      <c r="C31" s="25">
        <f t="shared" si="0"/>
        <v>774</v>
      </c>
      <c r="D31" s="25">
        <v>358</v>
      </c>
      <c r="E31" s="25">
        <v>416</v>
      </c>
    </row>
    <row r="32" spans="1:5" x14ac:dyDescent="0.2">
      <c r="A32" s="26" t="s">
        <v>30</v>
      </c>
      <c r="B32" s="25">
        <v>298</v>
      </c>
      <c r="C32" s="25">
        <f t="shared" si="0"/>
        <v>810</v>
      </c>
      <c r="D32" s="25">
        <v>379</v>
      </c>
      <c r="E32" s="25">
        <v>431</v>
      </c>
    </row>
    <row r="33" spans="1:5" x14ac:dyDescent="0.2">
      <c r="A33" s="26" t="s">
        <v>149</v>
      </c>
      <c r="B33" s="25">
        <v>116</v>
      </c>
      <c r="C33" s="25">
        <f t="shared" si="0"/>
        <v>336</v>
      </c>
      <c r="D33" s="25">
        <v>169</v>
      </c>
      <c r="E33" s="25">
        <v>167</v>
      </c>
    </row>
    <row r="34" spans="1:5" x14ac:dyDescent="0.2">
      <c r="A34" s="26" t="s">
        <v>150</v>
      </c>
      <c r="B34" s="25">
        <v>286</v>
      </c>
      <c r="C34" s="25">
        <f t="shared" si="0"/>
        <v>764</v>
      </c>
      <c r="D34" s="25">
        <v>375</v>
      </c>
      <c r="E34" s="25">
        <v>389</v>
      </c>
    </row>
    <row r="35" spans="1:5" x14ac:dyDescent="0.2">
      <c r="A35" s="26" t="s">
        <v>151</v>
      </c>
      <c r="B35" s="25">
        <v>144</v>
      </c>
      <c r="C35" s="25">
        <f t="shared" ref="C35:C51" si="1">SUM(D35:E35)</f>
        <v>385</v>
      </c>
      <c r="D35" s="25">
        <v>171</v>
      </c>
      <c r="E35" s="25">
        <v>214</v>
      </c>
    </row>
    <row r="36" spans="1:5" x14ac:dyDescent="0.2">
      <c r="A36" s="26" t="s">
        <v>152</v>
      </c>
      <c r="B36" s="25">
        <v>160</v>
      </c>
      <c r="C36" s="25">
        <f t="shared" si="1"/>
        <v>395</v>
      </c>
      <c r="D36" s="25">
        <v>201</v>
      </c>
      <c r="E36" s="25">
        <v>194</v>
      </c>
    </row>
    <row r="37" spans="1:5" x14ac:dyDescent="0.2">
      <c r="A37" s="26" t="s">
        <v>153</v>
      </c>
      <c r="B37" s="25">
        <v>176</v>
      </c>
      <c r="C37" s="25">
        <f t="shared" si="1"/>
        <v>425</v>
      </c>
      <c r="D37" s="25">
        <v>189</v>
      </c>
      <c r="E37" s="25">
        <v>236</v>
      </c>
    </row>
    <row r="38" spans="1:5" x14ac:dyDescent="0.2">
      <c r="A38" s="26" t="s">
        <v>154</v>
      </c>
      <c r="B38" s="25">
        <v>181</v>
      </c>
      <c r="C38" s="25">
        <f t="shared" si="1"/>
        <v>489</v>
      </c>
      <c r="D38" s="25">
        <v>230</v>
      </c>
      <c r="E38" s="25">
        <v>259</v>
      </c>
    </row>
    <row r="39" spans="1:5" x14ac:dyDescent="0.2">
      <c r="A39" s="26" t="s">
        <v>155</v>
      </c>
      <c r="B39" s="25">
        <v>180</v>
      </c>
      <c r="C39" s="25">
        <f t="shared" si="1"/>
        <v>468</v>
      </c>
      <c r="D39" s="25">
        <v>212</v>
      </c>
      <c r="E39" s="25">
        <v>256</v>
      </c>
    </row>
    <row r="40" spans="1:5" x14ac:dyDescent="0.2">
      <c r="A40" s="26" t="s">
        <v>156</v>
      </c>
      <c r="B40" s="25">
        <v>264</v>
      </c>
      <c r="C40" s="25">
        <f t="shared" si="1"/>
        <v>714</v>
      </c>
      <c r="D40" s="25">
        <v>335</v>
      </c>
      <c r="E40" s="25">
        <v>379</v>
      </c>
    </row>
    <row r="41" spans="1:5" x14ac:dyDescent="0.2">
      <c r="A41" s="26" t="s">
        <v>157</v>
      </c>
      <c r="B41" s="25">
        <v>331</v>
      </c>
      <c r="C41" s="25">
        <f t="shared" si="1"/>
        <v>1081</v>
      </c>
      <c r="D41" s="25">
        <v>532</v>
      </c>
      <c r="E41" s="25">
        <v>549</v>
      </c>
    </row>
    <row r="42" spans="1:5" x14ac:dyDescent="0.2">
      <c r="A42" s="26" t="s">
        <v>158</v>
      </c>
      <c r="B42" s="25">
        <v>203</v>
      </c>
      <c r="C42" s="25">
        <f t="shared" si="1"/>
        <v>735</v>
      </c>
      <c r="D42" s="25">
        <v>368</v>
      </c>
      <c r="E42" s="25">
        <v>367</v>
      </c>
    </row>
    <row r="43" spans="1:5" x14ac:dyDescent="0.2">
      <c r="A43" s="26" t="s">
        <v>159</v>
      </c>
      <c r="B43" s="25">
        <v>118</v>
      </c>
      <c r="C43" s="25">
        <f t="shared" si="1"/>
        <v>416</v>
      </c>
      <c r="D43" s="25">
        <v>210</v>
      </c>
      <c r="E43" s="25">
        <v>206</v>
      </c>
    </row>
    <row r="44" spans="1:5" x14ac:dyDescent="0.2">
      <c r="A44" s="26" t="s">
        <v>160</v>
      </c>
      <c r="B44" s="25">
        <v>197</v>
      </c>
      <c r="C44" s="25">
        <f t="shared" si="1"/>
        <v>708</v>
      </c>
      <c r="D44" s="25">
        <v>354</v>
      </c>
      <c r="E44" s="25">
        <v>354</v>
      </c>
    </row>
    <row r="45" spans="1:5" x14ac:dyDescent="0.2">
      <c r="A45" s="26" t="s">
        <v>43</v>
      </c>
      <c r="B45" s="25">
        <v>160</v>
      </c>
      <c r="C45" s="25">
        <f t="shared" si="1"/>
        <v>507</v>
      </c>
      <c r="D45" s="25">
        <v>246</v>
      </c>
      <c r="E45" s="25">
        <v>261</v>
      </c>
    </row>
    <row r="46" spans="1:5" x14ac:dyDescent="0.2">
      <c r="A46" s="26" t="s">
        <v>44</v>
      </c>
      <c r="B46" s="25">
        <v>76</v>
      </c>
      <c r="C46" s="25">
        <f t="shared" si="1"/>
        <v>233</v>
      </c>
      <c r="D46" s="25">
        <v>122</v>
      </c>
      <c r="E46" s="25">
        <v>111</v>
      </c>
    </row>
    <row r="47" spans="1:5" x14ac:dyDescent="0.2">
      <c r="A47" s="26" t="s">
        <v>45</v>
      </c>
      <c r="B47" s="25">
        <v>694</v>
      </c>
      <c r="C47" s="25">
        <f t="shared" si="1"/>
        <v>1840</v>
      </c>
      <c r="D47" s="25">
        <v>887</v>
      </c>
      <c r="E47" s="25">
        <v>953</v>
      </c>
    </row>
    <row r="48" spans="1:5" x14ac:dyDescent="0.2">
      <c r="A48" s="26" t="s">
        <v>46</v>
      </c>
      <c r="B48" s="25">
        <v>379</v>
      </c>
      <c r="C48" s="25">
        <f t="shared" si="1"/>
        <v>895</v>
      </c>
      <c r="D48" s="25">
        <v>432</v>
      </c>
      <c r="E48" s="25">
        <v>463</v>
      </c>
    </row>
    <row r="49" spans="1:5" x14ac:dyDescent="0.2">
      <c r="A49" s="26" t="s">
        <v>137</v>
      </c>
      <c r="B49" s="25">
        <v>394</v>
      </c>
      <c r="C49" s="25">
        <f t="shared" si="1"/>
        <v>1057</v>
      </c>
      <c r="D49" s="25">
        <v>509</v>
      </c>
      <c r="E49" s="25">
        <v>548</v>
      </c>
    </row>
    <row r="50" spans="1:5" x14ac:dyDescent="0.2">
      <c r="A50" s="26" t="s">
        <v>168</v>
      </c>
      <c r="B50" s="25">
        <v>74</v>
      </c>
      <c r="C50" s="25">
        <f t="shared" si="1"/>
        <v>209</v>
      </c>
      <c r="D50" s="25">
        <v>95</v>
      </c>
      <c r="E50" s="25">
        <v>114</v>
      </c>
    </row>
    <row r="51" spans="1:5" x14ac:dyDescent="0.2">
      <c r="A51" s="26" t="s">
        <v>169</v>
      </c>
      <c r="B51" s="25">
        <v>9</v>
      </c>
      <c r="C51" s="25">
        <f t="shared" si="1"/>
        <v>33</v>
      </c>
      <c r="D51" s="25">
        <v>15</v>
      </c>
      <c r="E51" s="25">
        <v>18</v>
      </c>
    </row>
    <row r="52" spans="1:5" x14ac:dyDescent="0.2">
      <c r="A52" s="26" t="s">
        <v>174</v>
      </c>
      <c r="B52" s="25"/>
      <c r="C52" s="25"/>
      <c r="D52" s="25"/>
      <c r="E52" s="25"/>
    </row>
    <row r="53" spans="1:5" x14ac:dyDescent="0.2">
      <c r="A53" s="26" t="s">
        <v>175</v>
      </c>
      <c r="B53" s="25"/>
      <c r="C53" s="25"/>
      <c r="D53" s="25"/>
      <c r="E53" s="25"/>
    </row>
    <row r="54" spans="1:5" x14ac:dyDescent="0.2">
      <c r="A54" s="26" t="s">
        <v>170</v>
      </c>
      <c r="B54" s="25"/>
      <c r="C54" s="25"/>
      <c r="D54" s="25"/>
      <c r="E54" s="25"/>
    </row>
    <row r="55" spans="1:5" x14ac:dyDescent="0.2">
      <c r="A55" s="26" t="s">
        <v>171</v>
      </c>
      <c r="B55" s="25"/>
      <c r="C55" s="25"/>
      <c r="D55" s="25"/>
      <c r="E55" s="25"/>
    </row>
    <row r="56" spans="1:5" x14ac:dyDescent="0.2">
      <c r="A56" s="26" t="s">
        <v>47</v>
      </c>
      <c r="B56" s="25">
        <v>636</v>
      </c>
      <c r="C56" s="25">
        <f t="shared" ref="C56:C70" si="2">SUM(D56:E56)</f>
        <v>1433</v>
      </c>
      <c r="D56" s="25">
        <v>718</v>
      </c>
      <c r="E56" s="25">
        <v>715</v>
      </c>
    </row>
    <row r="57" spans="1:5" x14ac:dyDescent="0.2">
      <c r="A57" s="26" t="s">
        <v>48</v>
      </c>
      <c r="B57" s="25">
        <v>607</v>
      </c>
      <c r="C57" s="25">
        <f t="shared" si="2"/>
        <v>1447</v>
      </c>
      <c r="D57" s="25">
        <v>725</v>
      </c>
      <c r="E57" s="25">
        <v>722</v>
      </c>
    </row>
    <row r="58" spans="1:5" x14ac:dyDescent="0.2">
      <c r="A58" s="26" t="s">
        <v>49</v>
      </c>
      <c r="B58" s="25">
        <v>858</v>
      </c>
      <c r="C58" s="25">
        <f t="shared" si="2"/>
        <v>1779</v>
      </c>
      <c r="D58" s="25">
        <v>797</v>
      </c>
      <c r="E58" s="25">
        <v>982</v>
      </c>
    </row>
    <row r="59" spans="1:5" x14ac:dyDescent="0.2">
      <c r="A59" s="26" t="s">
        <v>50</v>
      </c>
      <c r="B59" s="25">
        <v>517</v>
      </c>
      <c r="C59" s="25">
        <f t="shared" si="2"/>
        <v>1168</v>
      </c>
      <c r="D59" s="25">
        <v>583</v>
      </c>
      <c r="E59" s="25">
        <v>585</v>
      </c>
    </row>
    <row r="60" spans="1:5" x14ac:dyDescent="0.2">
      <c r="A60" s="26" t="s">
        <v>51</v>
      </c>
      <c r="B60" s="25">
        <v>266</v>
      </c>
      <c r="C60" s="25">
        <f t="shared" si="2"/>
        <v>567</v>
      </c>
      <c r="D60" s="25">
        <v>270</v>
      </c>
      <c r="E60" s="25">
        <v>297</v>
      </c>
    </row>
    <row r="61" spans="1:5" x14ac:dyDescent="0.2">
      <c r="A61" s="26" t="s">
        <v>52</v>
      </c>
      <c r="B61" s="25">
        <v>599</v>
      </c>
      <c r="C61" s="25">
        <f t="shared" si="2"/>
        <v>1606</v>
      </c>
      <c r="D61" s="25">
        <v>771</v>
      </c>
      <c r="E61" s="25">
        <v>835</v>
      </c>
    </row>
    <row r="62" spans="1:5" x14ac:dyDescent="0.2">
      <c r="A62" s="26" t="s">
        <v>53</v>
      </c>
      <c r="B62" s="25">
        <v>183</v>
      </c>
      <c r="C62" s="25">
        <f t="shared" si="2"/>
        <v>505</v>
      </c>
      <c r="D62" s="25">
        <v>226</v>
      </c>
      <c r="E62" s="25">
        <v>279</v>
      </c>
    </row>
    <row r="63" spans="1:5" x14ac:dyDescent="0.2">
      <c r="A63" s="26" t="s">
        <v>131</v>
      </c>
      <c r="B63" s="25">
        <v>1209</v>
      </c>
      <c r="C63" s="25">
        <f t="shared" si="2"/>
        <v>2474</v>
      </c>
      <c r="D63" s="25">
        <v>1127</v>
      </c>
      <c r="E63" s="25">
        <v>1347</v>
      </c>
    </row>
    <row r="64" spans="1:5" x14ac:dyDescent="0.2">
      <c r="A64" s="26" t="s">
        <v>54</v>
      </c>
      <c r="B64" s="25">
        <v>552</v>
      </c>
      <c r="C64" s="25">
        <f t="shared" si="2"/>
        <v>1266</v>
      </c>
      <c r="D64" s="25">
        <v>608</v>
      </c>
      <c r="E64" s="25">
        <v>658</v>
      </c>
    </row>
    <row r="65" spans="1:5" x14ac:dyDescent="0.2">
      <c r="A65" s="26" t="s">
        <v>55</v>
      </c>
      <c r="B65" s="25">
        <v>285</v>
      </c>
      <c r="C65" s="25">
        <f t="shared" si="2"/>
        <v>708</v>
      </c>
      <c r="D65" s="25">
        <v>305</v>
      </c>
      <c r="E65" s="25">
        <v>403</v>
      </c>
    </row>
    <row r="66" spans="1:5" x14ac:dyDescent="0.2">
      <c r="A66" s="26" t="s">
        <v>56</v>
      </c>
      <c r="B66" s="25">
        <v>666</v>
      </c>
      <c r="C66" s="25">
        <f t="shared" si="2"/>
        <v>1770</v>
      </c>
      <c r="D66" s="25">
        <v>857</v>
      </c>
      <c r="E66" s="25">
        <v>913</v>
      </c>
    </row>
    <row r="67" spans="1:5" x14ac:dyDescent="0.2">
      <c r="A67" s="26" t="s">
        <v>57</v>
      </c>
      <c r="B67" s="25">
        <v>141</v>
      </c>
      <c r="C67" s="25">
        <f t="shared" si="2"/>
        <v>350</v>
      </c>
      <c r="D67" s="25">
        <v>168</v>
      </c>
      <c r="E67" s="25">
        <v>182</v>
      </c>
    </row>
    <row r="68" spans="1:5" x14ac:dyDescent="0.2">
      <c r="A68" s="26" t="s">
        <v>161</v>
      </c>
      <c r="B68" s="25"/>
      <c r="C68" s="25"/>
      <c r="D68" s="25"/>
      <c r="E68" s="25"/>
    </row>
    <row r="69" spans="1:5" x14ac:dyDescent="0.2">
      <c r="A69" s="26" t="s">
        <v>58</v>
      </c>
      <c r="B69" s="25">
        <v>1312</v>
      </c>
      <c r="C69" s="25">
        <f t="shared" si="2"/>
        <v>3348</v>
      </c>
      <c r="D69" s="25">
        <v>1627</v>
      </c>
      <c r="E69" s="25">
        <v>1721</v>
      </c>
    </row>
    <row r="70" spans="1:5" x14ac:dyDescent="0.2">
      <c r="A70" s="26" t="s">
        <v>59</v>
      </c>
      <c r="B70" s="25">
        <v>728</v>
      </c>
      <c r="C70" s="25">
        <f t="shared" si="2"/>
        <v>1531</v>
      </c>
      <c r="D70" s="25">
        <v>730</v>
      </c>
      <c r="E70" s="25">
        <v>801</v>
      </c>
    </row>
    <row r="71" spans="1:5" x14ac:dyDescent="0.2">
      <c r="A71" s="26" t="s">
        <v>60</v>
      </c>
      <c r="B71" s="25">
        <v>196</v>
      </c>
      <c r="C71" s="25">
        <f t="shared" ref="C71:C91" si="3">SUM(D71:E71)</f>
        <v>441</v>
      </c>
      <c r="D71" s="25">
        <v>218</v>
      </c>
      <c r="E71" s="25">
        <v>223</v>
      </c>
    </row>
    <row r="72" spans="1:5" x14ac:dyDescent="0.2">
      <c r="A72" s="26" t="s">
        <v>61</v>
      </c>
      <c r="B72" s="25">
        <v>481</v>
      </c>
      <c r="C72" s="25">
        <f t="shared" si="3"/>
        <v>1007</v>
      </c>
      <c r="D72" s="25">
        <v>503</v>
      </c>
      <c r="E72" s="25">
        <v>504</v>
      </c>
    </row>
    <row r="73" spans="1:5" x14ac:dyDescent="0.2">
      <c r="A73" s="26" t="s">
        <v>62</v>
      </c>
      <c r="B73" s="25">
        <v>396</v>
      </c>
      <c r="C73" s="25">
        <f t="shared" si="3"/>
        <v>1096</v>
      </c>
      <c r="D73" s="25">
        <v>527</v>
      </c>
      <c r="E73" s="25">
        <v>569</v>
      </c>
    </row>
    <row r="74" spans="1:5" x14ac:dyDescent="0.2">
      <c r="A74" s="26" t="s">
        <v>63</v>
      </c>
      <c r="B74" s="25">
        <v>23</v>
      </c>
      <c r="C74" s="25">
        <f t="shared" si="3"/>
        <v>32</v>
      </c>
      <c r="D74" s="25">
        <v>19</v>
      </c>
      <c r="E74" s="25">
        <v>13</v>
      </c>
    </row>
    <row r="75" spans="1:5" x14ac:dyDescent="0.2">
      <c r="A75" s="26" t="s">
        <v>64</v>
      </c>
      <c r="B75" s="25">
        <v>415</v>
      </c>
      <c r="C75" s="25">
        <f t="shared" si="3"/>
        <v>1002</v>
      </c>
      <c r="D75" s="25">
        <v>488</v>
      </c>
      <c r="E75" s="25">
        <v>514</v>
      </c>
    </row>
    <row r="76" spans="1:5" x14ac:dyDescent="0.2">
      <c r="A76" s="26" t="s">
        <v>65</v>
      </c>
      <c r="B76" s="25">
        <v>190</v>
      </c>
      <c r="C76" s="25">
        <f t="shared" si="3"/>
        <v>389</v>
      </c>
      <c r="D76" s="25">
        <v>191</v>
      </c>
      <c r="E76" s="25">
        <v>198</v>
      </c>
    </row>
    <row r="77" spans="1:5" x14ac:dyDescent="0.2">
      <c r="A77" s="26" t="s">
        <v>66</v>
      </c>
      <c r="B77" s="25">
        <v>173</v>
      </c>
      <c r="C77" s="25">
        <f t="shared" si="3"/>
        <v>407</v>
      </c>
      <c r="D77" s="25">
        <v>192</v>
      </c>
      <c r="E77" s="25">
        <v>215</v>
      </c>
    </row>
    <row r="78" spans="1:5" x14ac:dyDescent="0.2">
      <c r="A78" s="26" t="s">
        <v>67</v>
      </c>
      <c r="B78" s="25">
        <v>124</v>
      </c>
      <c r="C78" s="25">
        <f t="shared" si="3"/>
        <v>304</v>
      </c>
      <c r="D78" s="25">
        <v>148</v>
      </c>
      <c r="E78" s="25">
        <v>156</v>
      </c>
    </row>
    <row r="79" spans="1:5" x14ac:dyDescent="0.2">
      <c r="A79" s="26" t="s">
        <v>68</v>
      </c>
      <c r="B79" s="25">
        <v>216</v>
      </c>
      <c r="C79" s="25">
        <f t="shared" si="3"/>
        <v>540</v>
      </c>
      <c r="D79" s="25">
        <v>257</v>
      </c>
      <c r="E79" s="25">
        <v>283</v>
      </c>
    </row>
    <row r="80" spans="1:5" x14ac:dyDescent="0.2">
      <c r="A80" s="26" t="s">
        <v>69</v>
      </c>
      <c r="B80" s="25">
        <v>131</v>
      </c>
      <c r="C80" s="25">
        <f t="shared" si="3"/>
        <v>314</v>
      </c>
      <c r="D80" s="25">
        <v>151</v>
      </c>
      <c r="E80" s="25">
        <v>163</v>
      </c>
    </row>
    <row r="81" spans="1:5" x14ac:dyDescent="0.2">
      <c r="A81" s="26" t="s">
        <v>70</v>
      </c>
      <c r="B81" s="25">
        <v>219</v>
      </c>
      <c r="C81" s="25">
        <f t="shared" si="3"/>
        <v>586</v>
      </c>
      <c r="D81" s="25">
        <v>308</v>
      </c>
      <c r="E81" s="25">
        <v>278</v>
      </c>
    </row>
    <row r="82" spans="1:5" x14ac:dyDescent="0.2">
      <c r="A82" s="26" t="s">
        <v>71</v>
      </c>
      <c r="B82" s="25">
        <v>112</v>
      </c>
      <c r="C82" s="25">
        <f t="shared" si="3"/>
        <v>266</v>
      </c>
      <c r="D82" s="25">
        <v>136</v>
      </c>
      <c r="E82" s="25">
        <v>130</v>
      </c>
    </row>
    <row r="83" spans="1:5" x14ac:dyDescent="0.2">
      <c r="A83" s="26" t="s">
        <v>72</v>
      </c>
      <c r="B83" s="25">
        <v>71</v>
      </c>
      <c r="C83" s="25">
        <f t="shared" si="3"/>
        <v>159</v>
      </c>
      <c r="D83" s="25">
        <v>70</v>
      </c>
      <c r="E83" s="25">
        <v>89</v>
      </c>
    </row>
    <row r="84" spans="1:5" x14ac:dyDescent="0.2">
      <c r="A84" s="26" t="s">
        <v>73</v>
      </c>
      <c r="B84" s="25">
        <v>160</v>
      </c>
      <c r="C84" s="25">
        <f t="shared" si="3"/>
        <v>351</v>
      </c>
      <c r="D84" s="25">
        <v>163</v>
      </c>
      <c r="E84" s="25">
        <v>188</v>
      </c>
    </row>
    <row r="85" spans="1:5" x14ac:dyDescent="0.2">
      <c r="A85" s="26" t="s">
        <v>74</v>
      </c>
      <c r="B85" s="25">
        <v>65</v>
      </c>
      <c r="C85" s="25">
        <f t="shared" si="3"/>
        <v>149</v>
      </c>
      <c r="D85" s="25">
        <v>84</v>
      </c>
      <c r="E85" s="25">
        <v>65</v>
      </c>
    </row>
    <row r="86" spans="1:5" x14ac:dyDescent="0.2">
      <c r="A86" s="26" t="s">
        <v>75</v>
      </c>
      <c r="B86" s="25">
        <v>266</v>
      </c>
      <c r="C86" s="25">
        <f t="shared" si="3"/>
        <v>739</v>
      </c>
      <c r="D86" s="25">
        <v>362</v>
      </c>
      <c r="E86" s="25">
        <v>377</v>
      </c>
    </row>
    <row r="87" spans="1:5" x14ac:dyDescent="0.2">
      <c r="A87" s="26" t="s">
        <v>76</v>
      </c>
      <c r="B87" s="25">
        <v>211</v>
      </c>
      <c r="C87" s="25">
        <f t="shared" si="3"/>
        <v>518</v>
      </c>
      <c r="D87" s="25">
        <v>244</v>
      </c>
      <c r="E87" s="25">
        <v>274</v>
      </c>
    </row>
    <row r="88" spans="1:5" x14ac:dyDescent="0.2">
      <c r="A88" s="26" t="s">
        <v>77</v>
      </c>
      <c r="B88" s="25">
        <v>237</v>
      </c>
      <c r="C88" s="25">
        <f t="shared" si="3"/>
        <v>640</v>
      </c>
      <c r="D88" s="25">
        <v>307</v>
      </c>
      <c r="E88" s="25">
        <v>333</v>
      </c>
    </row>
    <row r="89" spans="1:5" x14ac:dyDescent="0.2">
      <c r="A89" s="26" t="s">
        <v>78</v>
      </c>
      <c r="B89" s="25">
        <v>499</v>
      </c>
      <c r="C89" s="25">
        <f t="shared" si="3"/>
        <v>1278</v>
      </c>
      <c r="D89" s="25">
        <v>632</v>
      </c>
      <c r="E89" s="25">
        <v>646</v>
      </c>
    </row>
    <row r="90" spans="1:5" x14ac:dyDescent="0.2">
      <c r="A90" s="26" t="s">
        <v>79</v>
      </c>
      <c r="B90" s="25">
        <v>509</v>
      </c>
      <c r="C90" s="25">
        <f t="shared" si="3"/>
        <v>1336</v>
      </c>
      <c r="D90" s="25">
        <v>651</v>
      </c>
      <c r="E90" s="25">
        <v>685</v>
      </c>
    </row>
    <row r="91" spans="1:5" x14ac:dyDescent="0.2">
      <c r="A91" s="26" t="s">
        <v>80</v>
      </c>
      <c r="B91" s="25">
        <v>322</v>
      </c>
      <c r="C91" s="25">
        <f t="shared" si="3"/>
        <v>949</v>
      </c>
      <c r="D91" s="25">
        <v>481</v>
      </c>
      <c r="E91" s="25">
        <v>468</v>
      </c>
    </row>
    <row r="92" spans="1:5" x14ac:dyDescent="0.2">
      <c r="A92" s="26" t="s">
        <v>81</v>
      </c>
      <c r="B92" s="30"/>
      <c r="C92" s="25"/>
      <c r="D92" s="30"/>
      <c r="E92" s="30"/>
    </row>
    <row r="93" spans="1:5" x14ac:dyDescent="0.2">
      <c r="A93" s="26" t="s">
        <v>82</v>
      </c>
      <c r="B93" s="25">
        <v>609</v>
      </c>
      <c r="C93" s="25">
        <f t="shared" ref="C93:C101" si="4">SUM(D93:E93)</f>
        <v>1437</v>
      </c>
      <c r="D93" s="25">
        <v>733</v>
      </c>
      <c r="E93" s="25">
        <v>704</v>
      </c>
    </row>
    <row r="94" spans="1:5" x14ac:dyDescent="0.2">
      <c r="A94" s="26" t="s">
        <v>83</v>
      </c>
      <c r="B94" s="25">
        <v>533</v>
      </c>
      <c r="C94" s="25">
        <f t="shared" si="4"/>
        <v>1263</v>
      </c>
      <c r="D94" s="25">
        <v>606</v>
      </c>
      <c r="E94" s="25">
        <v>657</v>
      </c>
    </row>
    <row r="95" spans="1:5" x14ac:dyDescent="0.2">
      <c r="A95" s="26" t="s">
        <v>84</v>
      </c>
      <c r="B95" s="25">
        <v>465</v>
      </c>
      <c r="C95" s="25">
        <f t="shared" si="4"/>
        <v>1175</v>
      </c>
      <c r="D95" s="25">
        <v>573</v>
      </c>
      <c r="E95" s="25">
        <v>602</v>
      </c>
    </row>
    <row r="96" spans="1:5" x14ac:dyDescent="0.2">
      <c r="A96" s="26" t="s">
        <v>139</v>
      </c>
      <c r="B96" s="25">
        <v>374</v>
      </c>
      <c r="C96" s="25">
        <f t="shared" si="4"/>
        <v>1001</v>
      </c>
      <c r="D96" s="25">
        <v>502</v>
      </c>
      <c r="E96" s="25">
        <v>499</v>
      </c>
    </row>
    <row r="97" spans="1:5" x14ac:dyDescent="0.2">
      <c r="A97" s="26" t="s">
        <v>140</v>
      </c>
      <c r="B97" s="25">
        <v>195</v>
      </c>
      <c r="C97" s="25">
        <f t="shared" si="4"/>
        <v>503</v>
      </c>
      <c r="D97" s="25">
        <v>262</v>
      </c>
      <c r="E97" s="25">
        <v>241</v>
      </c>
    </row>
    <row r="98" spans="1:5" x14ac:dyDescent="0.2">
      <c r="A98" s="26" t="s">
        <v>85</v>
      </c>
      <c r="B98" s="25">
        <v>155</v>
      </c>
      <c r="C98" s="25">
        <f t="shared" si="4"/>
        <v>321</v>
      </c>
      <c r="D98" s="25">
        <v>149</v>
      </c>
      <c r="E98" s="25">
        <v>172</v>
      </c>
    </row>
    <row r="99" spans="1:5" x14ac:dyDescent="0.2">
      <c r="A99" s="26" t="s">
        <v>86</v>
      </c>
      <c r="B99" s="25">
        <v>270</v>
      </c>
      <c r="C99" s="25">
        <f t="shared" si="4"/>
        <v>516</v>
      </c>
      <c r="D99" s="25">
        <v>242</v>
      </c>
      <c r="E99" s="25">
        <v>274</v>
      </c>
    </row>
    <row r="100" spans="1:5" x14ac:dyDescent="0.2">
      <c r="A100" s="26" t="s">
        <v>87</v>
      </c>
      <c r="B100" s="25">
        <v>266</v>
      </c>
      <c r="C100" s="25">
        <f t="shared" si="4"/>
        <v>576</v>
      </c>
      <c r="D100" s="25">
        <v>271</v>
      </c>
      <c r="E100" s="25">
        <v>305</v>
      </c>
    </row>
    <row r="101" spans="1:5" x14ac:dyDescent="0.2">
      <c r="A101" s="26" t="s">
        <v>88</v>
      </c>
      <c r="B101" s="25">
        <v>293</v>
      </c>
      <c r="C101" s="25">
        <f t="shared" si="4"/>
        <v>726</v>
      </c>
      <c r="D101" s="25">
        <v>328</v>
      </c>
      <c r="E101" s="25">
        <v>398</v>
      </c>
    </row>
    <row r="102" spans="1:5" x14ac:dyDescent="0.2">
      <c r="A102" s="26" t="s">
        <v>89</v>
      </c>
      <c r="B102" s="30"/>
      <c r="C102" s="25"/>
      <c r="D102" s="30"/>
      <c r="E102" s="30"/>
    </row>
    <row r="103" spans="1:5" x14ac:dyDescent="0.2">
      <c r="A103" s="26" t="s">
        <v>90</v>
      </c>
      <c r="B103" s="25">
        <v>347</v>
      </c>
      <c r="C103" s="25">
        <f t="shared" ref="C103:C145" si="5">SUM(D103:E103)</f>
        <v>689</v>
      </c>
      <c r="D103" s="25">
        <v>360</v>
      </c>
      <c r="E103" s="25">
        <v>329</v>
      </c>
    </row>
    <row r="104" spans="1:5" x14ac:dyDescent="0.2">
      <c r="A104" s="26" t="s">
        <v>91</v>
      </c>
      <c r="B104" s="25">
        <v>479</v>
      </c>
      <c r="C104" s="25">
        <f t="shared" si="5"/>
        <v>1033</v>
      </c>
      <c r="D104" s="25">
        <v>503</v>
      </c>
      <c r="E104" s="25">
        <v>530</v>
      </c>
    </row>
    <row r="105" spans="1:5" x14ac:dyDescent="0.2">
      <c r="A105" s="26" t="s">
        <v>92</v>
      </c>
      <c r="B105" s="25">
        <v>418</v>
      </c>
      <c r="C105" s="25">
        <f t="shared" si="5"/>
        <v>933</v>
      </c>
      <c r="D105" s="25">
        <v>470</v>
      </c>
      <c r="E105" s="25">
        <v>463</v>
      </c>
    </row>
    <row r="106" spans="1:5" x14ac:dyDescent="0.2">
      <c r="A106" s="26" t="s">
        <v>93</v>
      </c>
      <c r="B106" s="25">
        <v>371</v>
      </c>
      <c r="C106" s="25">
        <f t="shared" si="5"/>
        <v>827</v>
      </c>
      <c r="D106" s="25">
        <v>401</v>
      </c>
      <c r="E106" s="25">
        <v>426</v>
      </c>
    </row>
    <row r="107" spans="1:5" x14ac:dyDescent="0.2">
      <c r="A107" s="26" t="s">
        <v>141</v>
      </c>
      <c r="B107" s="25">
        <v>175</v>
      </c>
      <c r="C107" s="25">
        <f t="shared" si="5"/>
        <v>431</v>
      </c>
      <c r="D107" s="25">
        <v>208</v>
      </c>
      <c r="E107" s="25">
        <v>223</v>
      </c>
    </row>
    <row r="108" spans="1:5" x14ac:dyDescent="0.2">
      <c r="A108" s="26" t="s">
        <v>94</v>
      </c>
      <c r="B108" s="25">
        <v>283</v>
      </c>
      <c r="C108" s="25">
        <f t="shared" si="5"/>
        <v>590</v>
      </c>
      <c r="D108" s="25">
        <v>293</v>
      </c>
      <c r="E108" s="25">
        <v>297</v>
      </c>
    </row>
    <row r="109" spans="1:5" x14ac:dyDescent="0.2">
      <c r="A109" s="26" t="s">
        <v>95</v>
      </c>
      <c r="B109" s="25">
        <v>67</v>
      </c>
      <c r="C109" s="25">
        <f t="shared" si="5"/>
        <v>138</v>
      </c>
      <c r="D109" s="25">
        <v>65</v>
      </c>
      <c r="E109" s="25">
        <v>73</v>
      </c>
    </row>
    <row r="110" spans="1:5" x14ac:dyDescent="0.2">
      <c r="A110" s="26" t="s">
        <v>96</v>
      </c>
      <c r="B110" s="25">
        <v>142</v>
      </c>
      <c r="C110" s="25">
        <f t="shared" si="5"/>
        <v>276</v>
      </c>
      <c r="D110" s="25">
        <v>133</v>
      </c>
      <c r="E110" s="25">
        <v>143</v>
      </c>
    </row>
    <row r="111" spans="1:5" x14ac:dyDescent="0.2">
      <c r="A111" s="26" t="s">
        <v>97</v>
      </c>
      <c r="B111" s="25">
        <v>124</v>
      </c>
      <c r="C111" s="25">
        <f t="shared" si="5"/>
        <v>225</v>
      </c>
      <c r="D111" s="25">
        <v>102</v>
      </c>
      <c r="E111" s="25">
        <v>123</v>
      </c>
    </row>
    <row r="112" spans="1:5" x14ac:dyDescent="0.2">
      <c r="A112" s="26" t="s">
        <v>98</v>
      </c>
      <c r="B112" s="25">
        <v>206</v>
      </c>
      <c r="C112" s="25">
        <f t="shared" si="5"/>
        <v>349</v>
      </c>
      <c r="D112" s="25">
        <v>170</v>
      </c>
      <c r="E112" s="25">
        <v>179</v>
      </c>
    </row>
    <row r="113" spans="1:5" x14ac:dyDescent="0.2">
      <c r="A113" s="26" t="s">
        <v>99</v>
      </c>
      <c r="B113" s="25">
        <v>137</v>
      </c>
      <c r="C113" s="25">
        <f t="shared" si="5"/>
        <v>222</v>
      </c>
      <c r="D113" s="25">
        <v>116</v>
      </c>
      <c r="E113" s="25">
        <v>106</v>
      </c>
    </row>
    <row r="114" spans="1:5" x14ac:dyDescent="0.2">
      <c r="A114" s="26" t="s">
        <v>100</v>
      </c>
      <c r="B114" s="25">
        <v>347</v>
      </c>
      <c r="C114" s="25">
        <f t="shared" si="5"/>
        <v>702</v>
      </c>
      <c r="D114" s="25">
        <v>338</v>
      </c>
      <c r="E114" s="25">
        <v>364</v>
      </c>
    </row>
    <row r="115" spans="1:5" x14ac:dyDescent="0.2">
      <c r="A115" s="26" t="s">
        <v>101</v>
      </c>
      <c r="B115" s="25">
        <v>224</v>
      </c>
      <c r="C115" s="25">
        <f t="shared" si="5"/>
        <v>361</v>
      </c>
      <c r="D115" s="25">
        <v>201</v>
      </c>
      <c r="E115" s="25">
        <v>160</v>
      </c>
    </row>
    <row r="116" spans="1:5" x14ac:dyDescent="0.2">
      <c r="A116" s="26" t="s">
        <v>102</v>
      </c>
      <c r="B116" s="25">
        <v>257</v>
      </c>
      <c r="C116" s="25">
        <f t="shared" si="5"/>
        <v>497</v>
      </c>
      <c r="D116" s="25">
        <v>280</v>
      </c>
      <c r="E116" s="25">
        <v>217</v>
      </c>
    </row>
    <row r="117" spans="1:5" x14ac:dyDescent="0.2">
      <c r="A117" s="26" t="s">
        <v>103</v>
      </c>
      <c r="B117" s="25">
        <v>78</v>
      </c>
      <c r="C117" s="25">
        <f t="shared" si="5"/>
        <v>151</v>
      </c>
      <c r="D117" s="25">
        <v>82</v>
      </c>
      <c r="E117" s="25">
        <v>69</v>
      </c>
    </row>
    <row r="118" spans="1:5" x14ac:dyDescent="0.2">
      <c r="A118" s="26" t="s">
        <v>104</v>
      </c>
      <c r="B118" s="25">
        <v>242</v>
      </c>
      <c r="C118" s="25">
        <f t="shared" si="5"/>
        <v>598</v>
      </c>
      <c r="D118" s="25">
        <v>295</v>
      </c>
      <c r="E118" s="25">
        <v>303</v>
      </c>
    </row>
    <row r="119" spans="1:5" x14ac:dyDescent="0.2">
      <c r="A119" s="26" t="s">
        <v>105</v>
      </c>
      <c r="B119" s="25">
        <v>616</v>
      </c>
      <c r="C119" s="25">
        <f t="shared" si="5"/>
        <v>1343</v>
      </c>
      <c r="D119" s="25">
        <v>695</v>
      </c>
      <c r="E119" s="25">
        <v>648</v>
      </c>
    </row>
    <row r="120" spans="1:5" x14ac:dyDescent="0.2">
      <c r="A120" s="26" t="s">
        <v>106</v>
      </c>
      <c r="B120" s="25">
        <v>4</v>
      </c>
      <c r="C120" s="25">
        <f t="shared" si="5"/>
        <v>5</v>
      </c>
      <c r="D120" s="25">
        <v>3</v>
      </c>
      <c r="E120" s="25">
        <v>2</v>
      </c>
    </row>
    <row r="121" spans="1:5" x14ac:dyDescent="0.2">
      <c r="A121" s="26" t="s">
        <v>107</v>
      </c>
      <c r="B121" s="25">
        <v>244</v>
      </c>
      <c r="C121" s="25">
        <f t="shared" si="5"/>
        <v>632</v>
      </c>
      <c r="D121" s="25">
        <v>321</v>
      </c>
      <c r="E121" s="25">
        <v>311</v>
      </c>
    </row>
    <row r="122" spans="1:5" x14ac:dyDescent="0.2">
      <c r="A122" s="26" t="s">
        <v>108</v>
      </c>
      <c r="B122" s="25">
        <v>209</v>
      </c>
      <c r="C122" s="25">
        <f t="shared" si="5"/>
        <v>394</v>
      </c>
      <c r="D122" s="25">
        <v>186</v>
      </c>
      <c r="E122" s="25">
        <v>208</v>
      </c>
    </row>
    <row r="123" spans="1:5" x14ac:dyDescent="0.2">
      <c r="A123" s="26" t="s">
        <v>109</v>
      </c>
      <c r="B123" s="25">
        <v>198</v>
      </c>
      <c r="C123" s="25">
        <f t="shared" si="5"/>
        <v>515</v>
      </c>
      <c r="D123" s="25">
        <v>250</v>
      </c>
      <c r="E123" s="25">
        <v>265</v>
      </c>
    </row>
    <row r="124" spans="1:5" x14ac:dyDescent="0.2">
      <c r="A124" s="26" t="s">
        <v>110</v>
      </c>
      <c r="B124" s="25">
        <v>278</v>
      </c>
      <c r="C124" s="25">
        <f t="shared" si="5"/>
        <v>751</v>
      </c>
      <c r="D124" s="25">
        <v>390</v>
      </c>
      <c r="E124" s="25">
        <v>361</v>
      </c>
    </row>
    <row r="125" spans="1:5" x14ac:dyDescent="0.2">
      <c r="A125" s="26" t="s">
        <v>111</v>
      </c>
      <c r="B125" s="25">
        <v>248</v>
      </c>
      <c r="C125" s="25">
        <f t="shared" si="5"/>
        <v>738</v>
      </c>
      <c r="D125" s="25">
        <v>357</v>
      </c>
      <c r="E125" s="25">
        <v>381</v>
      </c>
    </row>
    <row r="126" spans="1:5" x14ac:dyDescent="0.2">
      <c r="A126" s="26" t="s">
        <v>112</v>
      </c>
      <c r="B126" s="25">
        <v>233</v>
      </c>
      <c r="C126" s="25">
        <f t="shared" si="5"/>
        <v>620</v>
      </c>
      <c r="D126" s="25">
        <v>299</v>
      </c>
      <c r="E126" s="25">
        <v>321</v>
      </c>
    </row>
    <row r="127" spans="1:5" x14ac:dyDescent="0.2">
      <c r="A127" s="26" t="s">
        <v>113</v>
      </c>
      <c r="B127" s="25">
        <v>97</v>
      </c>
      <c r="C127" s="25">
        <f t="shared" si="5"/>
        <v>156</v>
      </c>
      <c r="D127" s="25">
        <v>81</v>
      </c>
      <c r="E127" s="25">
        <v>75</v>
      </c>
    </row>
    <row r="128" spans="1:5" x14ac:dyDescent="0.2">
      <c r="A128" s="26" t="s">
        <v>114</v>
      </c>
      <c r="B128" s="25">
        <v>62</v>
      </c>
      <c r="C128" s="25">
        <f t="shared" si="5"/>
        <v>79</v>
      </c>
      <c r="D128" s="25">
        <v>44</v>
      </c>
      <c r="E128" s="25">
        <v>35</v>
      </c>
    </row>
    <row r="129" spans="1:5" x14ac:dyDescent="0.2">
      <c r="A129" s="26" t="s">
        <v>115</v>
      </c>
      <c r="B129" s="25">
        <v>10</v>
      </c>
      <c r="C129" s="25">
        <f t="shared" si="5"/>
        <v>24</v>
      </c>
      <c r="D129" s="25">
        <v>10</v>
      </c>
      <c r="E129" s="25">
        <v>14</v>
      </c>
    </row>
    <row r="130" spans="1:5" x14ac:dyDescent="0.2">
      <c r="A130" s="26" t="s">
        <v>116</v>
      </c>
      <c r="B130" s="25">
        <v>115</v>
      </c>
      <c r="C130" s="25">
        <f t="shared" si="5"/>
        <v>189</v>
      </c>
      <c r="D130" s="25">
        <v>119</v>
      </c>
      <c r="E130" s="25">
        <v>70</v>
      </c>
    </row>
    <row r="131" spans="1:5" x14ac:dyDescent="0.2">
      <c r="A131" s="26" t="s">
        <v>117</v>
      </c>
      <c r="B131" s="25">
        <v>29</v>
      </c>
      <c r="C131" s="25">
        <f t="shared" si="5"/>
        <v>78</v>
      </c>
      <c r="D131" s="25">
        <v>38</v>
      </c>
      <c r="E131" s="25">
        <v>40</v>
      </c>
    </row>
    <row r="132" spans="1:5" x14ac:dyDescent="0.2">
      <c r="A132" s="26" t="s">
        <v>118</v>
      </c>
      <c r="B132" s="25">
        <v>25</v>
      </c>
      <c r="C132" s="25">
        <f t="shared" si="5"/>
        <v>57</v>
      </c>
      <c r="D132" s="25">
        <v>30</v>
      </c>
      <c r="E132" s="25">
        <v>27</v>
      </c>
    </row>
    <row r="133" spans="1:5" x14ac:dyDescent="0.2">
      <c r="A133" s="26" t="s">
        <v>119</v>
      </c>
      <c r="B133" s="25">
        <v>2</v>
      </c>
      <c r="C133" s="25">
        <f t="shared" si="5"/>
        <v>2</v>
      </c>
      <c r="D133" s="25">
        <v>2</v>
      </c>
      <c r="E133" s="25"/>
    </row>
    <row r="134" spans="1:5" x14ac:dyDescent="0.2">
      <c r="A134" s="26" t="s">
        <v>120</v>
      </c>
      <c r="B134" s="25">
        <v>381</v>
      </c>
      <c r="C134" s="25">
        <f t="shared" si="5"/>
        <v>982</v>
      </c>
      <c r="D134" s="25">
        <v>485</v>
      </c>
      <c r="E134" s="25">
        <v>497</v>
      </c>
    </row>
    <row r="135" spans="1:5" x14ac:dyDescent="0.2">
      <c r="A135" s="26" t="s">
        <v>121</v>
      </c>
      <c r="B135" s="25">
        <v>208</v>
      </c>
      <c r="C135" s="25">
        <f t="shared" si="5"/>
        <v>553</v>
      </c>
      <c r="D135" s="25">
        <v>274</v>
      </c>
      <c r="E135" s="25">
        <v>279</v>
      </c>
    </row>
    <row r="136" spans="1:5" x14ac:dyDescent="0.2">
      <c r="A136" s="26" t="s">
        <v>132</v>
      </c>
      <c r="B136" s="25">
        <v>298</v>
      </c>
      <c r="C136" s="25">
        <f t="shared" si="5"/>
        <v>755</v>
      </c>
      <c r="D136" s="25">
        <v>386</v>
      </c>
      <c r="E136" s="25">
        <v>369</v>
      </c>
    </row>
    <row r="137" spans="1:5" x14ac:dyDescent="0.2">
      <c r="A137" s="26" t="s">
        <v>122</v>
      </c>
      <c r="B137" s="25">
        <v>221</v>
      </c>
      <c r="C137" s="25">
        <f t="shared" si="5"/>
        <v>587</v>
      </c>
      <c r="D137" s="25">
        <v>284</v>
      </c>
      <c r="E137" s="25">
        <v>303</v>
      </c>
    </row>
    <row r="138" spans="1:5" x14ac:dyDescent="0.2">
      <c r="A138" s="26" t="s">
        <v>123</v>
      </c>
      <c r="B138" s="25">
        <v>317</v>
      </c>
      <c r="C138" s="25">
        <f t="shared" si="5"/>
        <v>903</v>
      </c>
      <c r="D138" s="25">
        <v>444</v>
      </c>
      <c r="E138" s="25">
        <v>459</v>
      </c>
    </row>
    <row r="139" spans="1:5" x14ac:dyDescent="0.2">
      <c r="A139" s="26" t="s">
        <v>124</v>
      </c>
      <c r="B139" s="25">
        <v>104</v>
      </c>
      <c r="C139" s="25">
        <f t="shared" si="5"/>
        <v>303</v>
      </c>
      <c r="D139" s="25">
        <v>140</v>
      </c>
      <c r="E139" s="25">
        <v>163</v>
      </c>
    </row>
    <row r="140" spans="1:5" x14ac:dyDescent="0.2">
      <c r="A140" s="26" t="s">
        <v>125</v>
      </c>
      <c r="B140" s="25">
        <v>181</v>
      </c>
      <c r="C140" s="25">
        <f t="shared" si="5"/>
        <v>484</v>
      </c>
      <c r="D140" s="25">
        <v>244</v>
      </c>
      <c r="E140" s="25">
        <v>240</v>
      </c>
    </row>
    <row r="141" spans="1:5" x14ac:dyDescent="0.2">
      <c r="A141" s="26" t="s">
        <v>126</v>
      </c>
      <c r="B141" s="25">
        <v>298</v>
      </c>
      <c r="C141" s="25">
        <f t="shared" si="5"/>
        <v>797</v>
      </c>
      <c r="D141" s="25">
        <v>376</v>
      </c>
      <c r="E141" s="25">
        <v>421</v>
      </c>
    </row>
    <row r="142" spans="1:5" x14ac:dyDescent="0.2">
      <c r="A142" s="26" t="s">
        <v>127</v>
      </c>
      <c r="B142" s="25">
        <v>349</v>
      </c>
      <c r="C142" s="25">
        <f t="shared" si="5"/>
        <v>912</v>
      </c>
      <c r="D142" s="25">
        <v>458</v>
      </c>
      <c r="E142" s="25">
        <v>454</v>
      </c>
    </row>
    <row r="143" spans="1:5" x14ac:dyDescent="0.2">
      <c r="A143" s="26" t="s">
        <v>128</v>
      </c>
      <c r="B143" s="25">
        <v>256</v>
      </c>
      <c r="C143" s="25">
        <f t="shared" si="5"/>
        <v>502</v>
      </c>
      <c r="D143" s="25">
        <v>260</v>
      </c>
      <c r="E143" s="25">
        <v>242</v>
      </c>
    </row>
    <row r="144" spans="1:5" x14ac:dyDescent="0.2">
      <c r="A144" s="26" t="s">
        <v>129</v>
      </c>
      <c r="B144" s="25">
        <v>70</v>
      </c>
      <c r="C144" s="25">
        <f t="shared" si="5"/>
        <v>175</v>
      </c>
      <c r="D144" s="25">
        <v>78</v>
      </c>
      <c r="E144" s="25">
        <v>97</v>
      </c>
    </row>
    <row r="145" spans="1:5" ht="13.8" thickBot="1" x14ac:dyDescent="0.25">
      <c r="A145" s="27" t="s">
        <v>130</v>
      </c>
      <c r="B145" s="28">
        <v>61</v>
      </c>
      <c r="C145" s="28">
        <f t="shared" si="5"/>
        <v>71</v>
      </c>
      <c r="D145" s="28">
        <v>38</v>
      </c>
      <c r="E145" s="28">
        <v>33</v>
      </c>
    </row>
    <row r="146" spans="1:5" x14ac:dyDescent="0.2">
      <c r="A146" s="8" t="s">
        <v>164</v>
      </c>
      <c r="B146" s="29"/>
      <c r="C146" s="29"/>
      <c r="D146" s="29"/>
      <c r="E146" s="29"/>
    </row>
    <row r="147" spans="1:5" x14ac:dyDescent="0.2">
      <c r="B147" s="34"/>
      <c r="C147" s="34"/>
      <c r="D147" s="34"/>
      <c r="E147" s="34"/>
    </row>
    <row r="148" spans="1:5" x14ac:dyDescent="0.2">
      <c r="A148" s="33" t="s">
        <v>181</v>
      </c>
      <c r="B148" s="34"/>
      <c r="D148" s="34"/>
      <c r="E148" s="34"/>
    </row>
    <row r="149" spans="1:5" x14ac:dyDescent="0.2">
      <c r="A149" s="33" t="s">
        <v>179</v>
      </c>
      <c r="B149" s="34"/>
      <c r="D149" s="34"/>
      <c r="E149" s="34"/>
    </row>
    <row r="150" spans="1:5" x14ac:dyDescent="0.2">
      <c r="A150" s="36" t="s">
        <v>178</v>
      </c>
      <c r="B150" s="34"/>
      <c r="D150" s="34"/>
      <c r="E150" s="34"/>
    </row>
    <row r="151" spans="1:5" x14ac:dyDescent="0.2">
      <c r="A151" s="33" t="s">
        <v>176</v>
      </c>
    </row>
    <row r="152" spans="1:5" x14ac:dyDescent="0.2">
      <c r="A152" s="36" t="s">
        <v>177</v>
      </c>
      <c r="B152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52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206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202</v>
      </c>
      <c r="C3" s="25">
        <f t="shared" ref="C3:C34" si="0">SUM(D3:E3)</f>
        <v>545</v>
      </c>
      <c r="D3" s="25">
        <v>266</v>
      </c>
      <c r="E3" s="25">
        <v>279</v>
      </c>
    </row>
    <row r="4" spans="1:5" x14ac:dyDescent="0.2">
      <c r="A4" s="26" t="s">
        <v>2</v>
      </c>
      <c r="B4" s="25">
        <v>12</v>
      </c>
      <c r="C4" s="25">
        <f t="shared" si="0"/>
        <v>28</v>
      </c>
      <c r="D4" s="25">
        <v>14</v>
      </c>
      <c r="E4" s="25">
        <v>14</v>
      </c>
    </row>
    <row r="5" spans="1:5" x14ac:dyDescent="0.2">
      <c r="A5" s="26" t="s">
        <v>4</v>
      </c>
      <c r="B5" s="25">
        <v>223</v>
      </c>
      <c r="C5" s="25">
        <f t="shared" si="0"/>
        <v>612</v>
      </c>
      <c r="D5" s="25">
        <v>289</v>
      </c>
      <c r="E5" s="25">
        <v>323</v>
      </c>
    </row>
    <row r="6" spans="1:5" x14ac:dyDescent="0.2">
      <c r="A6" s="26" t="s">
        <v>3</v>
      </c>
      <c r="B6" s="25">
        <v>223</v>
      </c>
      <c r="C6" s="25">
        <f t="shared" si="0"/>
        <v>597</v>
      </c>
      <c r="D6" s="25">
        <v>291</v>
      </c>
      <c r="E6" s="25">
        <v>306</v>
      </c>
    </row>
    <row r="7" spans="1:5" x14ac:dyDescent="0.2">
      <c r="A7" s="26" t="s">
        <v>5</v>
      </c>
      <c r="B7" s="25">
        <v>107</v>
      </c>
      <c r="C7" s="25">
        <f t="shared" si="0"/>
        <v>266</v>
      </c>
      <c r="D7" s="25">
        <v>137</v>
      </c>
      <c r="E7" s="25">
        <v>129</v>
      </c>
    </row>
    <row r="8" spans="1:5" x14ac:dyDescent="0.2">
      <c r="A8" s="26" t="s">
        <v>6</v>
      </c>
      <c r="B8" s="25">
        <v>323</v>
      </c>
      <c r="C8" s="25">
        <f t="shared" si="0"/>
        <v>831</v>
      </c>
      <c r="D8" s="25">
        <v>388</v>
      </c>
      <c r="E8" s="25">
        <v>443</v>
      </c>
    </row>
    <row r="9" spans="1:5" x14ac:dyDescent="0.2">
      <c r="A9" s="26" t="s">
        <v>7</v>
      </c>
      <c r="B9" s="25">
        <v>205</v>
      </c>
      <c r="C9" s="25">
        <f t="shared" si="0"/>
        <v>510</v>
      </c>
      <c r="D9" s="25">
        <v>223</v>
      </c>
      <c r="E9" s="25">
        <v>287</v>
      </c>
    </row>
    <row r="10" spans="1:5" x14ac:dyDescent="0.2">
      <c r="A10" s="26" t="s">
        <v>8</v>
      </c>
      <c r="B10" s="25">
        <v>151</v>
      </c>
      <c r="C10" s="25">
        <f t="shared" si="0"/>
        <v>446</v>
      </c>
      <c r="D10" s="25">
        <v>200</v>
      </c>
      <c r="E10" s="25">
        <v>246</v>
      </c>
    </row>
    <row r="11" spans="1:5" x14ac:dyDescent="0.2">
      <c r="A11" s="26" t="s">
        <v>9</v>
      </c>
      <c r="B11" s="25">
        <v>337</v>
      </c>
      <c r="C11" s="25">
        <f t="shared" si="0"/>
        <v>973</v>
      </c>
      <c r="D11" s="25">
        <v>462</v>
      </c>
      <c r="E11" s="25">
        <v>511</v>
      </c>
    </row>
    <row r="12" spans="1:5" x14ac:dyDescent="0.2">
      <c r="A12" s="26" t="s">
        <v>10</v>
      </c>
      <c r="B12" s="25">
        <v>346</v>
      </c>
      <c r="C12" s="25">
        <f t="shared" si="0"/>
        <v>950</v>
      </c>
      <c r="D12" s="25">
        <v>473</v>
      </c>
      <c r="E12" s="25">
        <v>477</v>
      </c>
    </row>
    <row r="13" spans="1:5" x14ac:dyDescent="0.2">
      <c r="A13" s="26" t="s">
        <v>11</v>
      </c>
      <c r="B13" s="25">
        <v>370</v>
      </c>
      <c r="C13" s="25">
        <f t="shared" si="0"/>
        <v>982</v>
      </c>
      <c r="D13" s="25">
        <v>464</v>
      </c>
      <c r="E13" s="25">
        <v>518</v>
      </c>
    </row>
    <row r="14" spans="1:5" x14ac:dyDescent="0.2">
      <c r="A14" s="26" t="s">
        <v>12</v>
      </c>
      <c r="B14" s="25">
        <v>371</v>
      </c>
      <c r="C14" s="25">
        <f t="shared" si="0"/>
        <v>1070</v>
      </c>
      <c r="D14" s="25">
        <v>521</v>
      </c>
      <c r="E14" s="25">
        <v>549</v>
      </c>
    </row>
    <row r="15" spans="1:5" x14ac:dyDescent="0.2">
      <c r="A15" s="26" t="s">
        <v>13</v>
      </c>
      <c r="B15" s="25">
        <v>114</v>
      </c>
      <c r="C15" s="25">
        <f t="shared" si="0"/>
        <v>326</v>
      </c>
      <c r="D15" s="25">
        <v>168</v>
      </c>
      <c r="E15" s="25">
        <v>158</v>
      </c>
    </row>
    <row r="16" spans="1:5" x14ac:dyDescent="0.2">
      <c r="A16" s="26" t="s">
        <v>14</v>
      </c>
      <c r="B16" s="25">
        <v>137</v>
      </c>
      <c r="C16" s="25">
        <f t="shared" si="0"/>
        <v>401</v>
      </c>
      <c r="D16" s="25">
        <v>197</v>
      </c>
      <c r="E16" s="25">
        <v>204</v>
      </c>
    </row>
    <row r="17" spans="1:5" x14ac:dyDescent="0.2">
      <c r="A17" s="26" t="s">
        <v>15</v>
      </c>
      <c r="B17" s="25">
        <v>142</v>
      </c>
      <c r="C17" s="25">
        <f t="shared" si="0"/>
        <v>363</v>
      </c>
      <c r="D17" s="25">
        <v>183</v>
      </c>
      <c r="E17" s="25">
        <v>180</v>
      </c>
    </row>
    <row r="18" spans="1:5" x14ac:dyDescent="0.2">
      <c r="A18" s="26" t="s">
        <v>16</v>
      </c>
      <c r="B18" s="25">
        <v>43</v>
      </c>
      <c r="C18" s="25">
        <f t="shared" si="0"/>
        <v>139</v>
      </c>
      <c r="D18" s="25">
        <v>75</v>
      </c>
      <c r="E18" s="25">
        <v>64</v>
      </c>
    </row>
    <row r="19" spans="1:5" x14ac:dyDescent="0.2">
      <c r="A19" s="26" t="s">
        <v>17</v>
      </c>
      <c r="B19" s="25">
        <v>189</v>
      </c>
      <c r="C19" s="25">
        <f t="shared" si="0"/>
        <v>547</v>
      </c>
      <c r="D19" s="25">
        <v>263</v>
      </c>
      <c r="E19" s="25">
        <v>284</v>
      </c>
    </row>
    <row r="20" spans="1:5" x14ac:dyDescent="0.2">
      <c r="A20" s="26" t="s">
        <v>18</v>
      </c>
      <c r="B20" s="25">
        <v>222</v>
      </c>
      <c r="C20" s="25">
        <f t="shared" si="0"/>
        <v>647</v>
      </c>
      <c r="D20" s="25">
        <v>300</v>
      </c>
      <c r="E20" s="25">
        <v>347</v>
      </c>
    </row>
    <row r="21" spans="1:5" x14ac:dyDescent="0.2">
      <c r="A21" s="26" t="s">
        <v>19</v>
      </c>
      <c r="B21" s="25">
        <v>450</v>
      </c>
      <c r="C21" s="25">
        <f t="shared" si="0"/>
        <v>1427</v>
      </c>
      <c r="D21" s="25">
        <v>688</v>
      </c>
      <c r="E21" s="25">
        <v>739</v>
      </c>
    </row>
    <row r="22" spans="1:5" x14ac:dyDescent="0.2">
      <c r="A22" s="26" t="s">
        <v>20</v>
      </c>
      <c r="B22" s="25">
        <v>259</v>
      </c>
      <c r="C22" s="25">
        <f t="shared" si="0"/>
        <v>882</v>
      </c>
      <c r="D22" s="25">
        <v>433</v>
      </c>
      <c r="E22" s="25">
        <v>449</v>
      </c>
    </row>
    <row r="23" spans="1:5" x14ac:dyDescent="0.2">
      <c r="A23" s="26" t="s">
        <v>21</v>
      </c>
      <c r="B23" s="25">
        <v>651</v>
      </c>
      <c r="C23" s="25">
        <f t="shared" si="0"/>
        <v>2142</v>
      </c>
      <c r="D23" s="25">
        <v>1001</v>
      </c>
      <c r="E23" s="25">
        <v>1141</v>
      </c>
    </row>
    <row r="24" spans="1:5" x14ac:dyDescent="0.2">
      <c r="A24" s="26" t="s">
        <v>22</v>
      </c>
      <c r="B24" s="25">
        <v>392</v>
      </c>
      <c r="C24" s="25">
        <f t="shared" si="0"/>
        <v>1329</v>
      </c>
      <c r="D24" s="25">
        <v>637</v>
      </c>
      <c r="E24" s="25">
        <v>692</v>
      </c>
    </row>
    <row r="25" spans="1:5" x14ac:dyDescent="0.2">
      <c r="A25" s="26" t="s">
        <v>142</v>
      </c>
      <c r="B25" s="25">
        <v>360</v>
      </c>
      <c r="C25" s="25">
        <f t="shared" si="0"/>
        <v>850</v>
      </c>
      <c r="D25" s="25">
        <v>387</v>
      </c>
      <c r="E25" s="25">
        <v>463</v>
      </c>
    </row>
    <row r="26" spans="1:5" x14ac:dyDescent="0.2">
      <c r="A26" s="26" t="s">
        <v>143</v>
      </c>
      <c r="B26" s="25">
        <v>256</v>
      </c>
      <c r="C26" s="25">
        <f t="shared" si="0"/>
        <v>593</v>
      </c>
      <c r="D26" s="25">
        <v>277</v>
      </c>
      <c r="E26" s="25">
        <v>316</v>
      </c>
    </row>
    <row r="27" spans="1:5" x14ac:dyDescent="0.2">
      <c r="A27" s="26" t="s">
        <v>144</v>
      </c>
      <c r="B27" s="25">
        <v>316</v>
      </c>
      <c r="C27" s="25">
        <f t="shared" si="0"/>
        <v>759</v>
      </c>
      <c r="D27" s="25">
        <v>348</v>
      </c>
      <c r="E27" s="25">
        <v>411</v>
      </c>
    </row>
    <row r="28" spans="1:5" x14ac:dyDescent="0.2">
      <c r="A28" s="26" t="s">
        <v>145</v>
      </c>
      <c r="B28" s="25">
        <v>233</v>
      </c>
      <c r="C28" s="25">
        <f t="shared" si="0"/>
        <v>536</v>
      </c>
      <c r="D28" s="25">
        <v>254</v>
      </c>
      <c r="E28" s="25">
        <v>282</v>
      </c>
    </row>
    <row r="29" spans="1:5" x14ac:dyDescent="0.2">
      <c r="A29" s="26" t="s">
        <v>146</v>
      </c>
      <c r="B29" s="25">
        <v>270</v>
      </c>
      <c r="C29" s="25">
        <f t="shared" si="0"/>
        <v>665</v>
      </c>
      <c r="D29" s="25">
        <v>297</v>
      </c>
      <c r="E29" s="25">
        <v>368</v>
      </c>
    </row>
    <row r="30" spans="1:5" x14ac:dyDescent="0.2">
      <c r="A30" s="26" t="s">
        <v>147</v>
      </c>
      <c r="B30" s="25">
        <v>216</v>
      </c>
      <c r="C30" s="25">
        <f t="shared" si="0"/>
        <v>569</v>
      </c>
      <c r="D30" s="25">
        <v>256</v>
      </c>
      <c r="E30" s="25">
        <v>313</v>
      </c>
    </row>
    <row r="31" spans="1:5" x14ac:dyDescent="0.2">
      <c r="A31" s="26" t="s">
        <v>148</v>
      </c>
      <c r="B31" s="25">
        <v>299</v>
      </c>
      <c r="C31" s="25">
        <f t="shared" si="0"/>
        <v>778</v>
      </c>
      <c r="D31" s="25">
        <v>361</v>
      </c>
      <c r="E31" s="25">
        <v>417</v>
      </c>
    </row>
    <row r="32" spans="1:5" x14ac:dyDescent="0.2">
      <c r="A32" s="26" t="s">
        <v>30</v>
      </c>
      <c r="B32" s="25">
        <v>298</v>
      </c>
      <c r="C32" s="25">
        <f t="shared" si="0"/>
        <v>806</v>
      </c>
      <c r="D32" s="25">
        <v>381</v>
      </c>
      <c r="E32" s="25">
        <v>425</v>
      </c>
    </row>
    <row r="33" spans="1:5" x14ac:dyDescent="0.2">
      <c r="A33" s="26" t="s">
        <v>149</v>
      </c>
      <c r="B33" s="25">
        <v>115</v>
      </c>
      <c r="C33" s="25">
        <f t="shared" si="0"/>
        <v>334</v>
      </c>
      <c r="D33" s="25">
        <v>171</v>
      </c>
      <c r="E33" s="25">
        <v>163</v>
      </c>
    </row>
    <row r="34" spans="1:5" x14ac:dyDescent="0.2">
      <c r="A34" s="26" t="s">
        <v>150</v>
      </c>
      <c r="B34" s="25">
        <v>264</v>
      </c>
      <c r="C34" s="25">
        <f t="shared" si="0"/>
        <v>731</v>
      </c>
      <c r="D34" s="25">
        <v>358</v>
      </c>
      <c r="E34" s="25">
        <v>373</v>
      </c>
    </row>
    <row r="35" spans="1:5" x14ac:dyDescent="0.2">
      <c r="A35" s="26" t="s">
        <v>151</v>
      </c>
      <c r="B35" s="25">
        <v>147</v>
      </c>
      <c r="C35" s="25">
        <f t="shared" ref="C35:C67" si="1">SUM(D35:E35)</f>
        <v>407</v>
      </c>
      <c r="D35" s="25">
        <v>183</v>
      </c>
      <c r="E35" s="25">
        <v>224</v>
      </c>
    </row>
    <row r="36" spans="1:5" x14ac:dyDescent="0.2">
      <c r="A36" s="26" t="s">
        <v>152</v>
      </c>
      <c r="B36" s="25">
        <v>159</v>
      </c>
      <c r="C36" s="25">
        <f t="shared" si="1"/>
        <v>408</v>
      </c>
      <c r="D36" s="25">
        <v>208</v>
      </c>
      <c r="E36" s="25">
        <v>200</v>
      </c>
    </row>
    <row r="37" spans="1:5" x14ac:dyDescent="0.2">
      <c r="A37" s="26" t="s">
        <v>153</v>
      </c>
      <c r="B37" s="25">
        <v>171</v>
      </c>
      <c r="C37" s="25">
        <f t="shared" si="1"/>
        <v>431</v>
      </c>
      <c r="D37" s="25">
        <v>191</v>
      </c>
      <c r="E37" s="25">
        <v>240</v>
      </c>
    </row>
    <row r="38" spans="1:5" x14ac:dyDescent="0.2">
      <c r="A38" s="26" t="s">
        <v>154</v>
      </c>
      <c r="B38" s="25">
        <v>183</v>
      </c>
      <c r="C38" s="25">
        <f t="shared" si="1"/>
        <v>503</v>
      </c>
      <c r="D38" s="25">
        <v>241</v>
      </c>
      <c r="E38" s="25">
        <v>262</v>
      </c>
    </row>
    <row r="39" spans="1:5" x14ac:dyDescent="0.2">
      <c r="A39" s="26" t="s">
        <v>155</v>
      </c>
      <c r="B39" s="25">
        <v>168</v>
      </c>
      <c r="C39" s="25">
        <f t="shared" si="1"/>
        <v>455</v>
      </c>
      <c r="D39" s="25">
        <v>206</v>
      </c>
      <c r="E39" s="25">
        <v>249</v>
      </c>
    </row>
    <row r="40" spans="1:5" x14ac:dyDescent="0.2">
      <c r="A40" s="26" t="s">
        <v>156</v>
      </c>
      <c r="B40" s="25">
        <v>264</v>
      </c>
      <c r="C40" s="25">
        <f t="shared" si="1"/>
        <v>714</v>
      </c>
      <c r="D40" s="25">
        <v>335</v>
      </c>
      <c r="E40" s="25">
        <v>379</v>
      </c>
    </row>
    <row r="41" spans="1:5" x14ac:dyDescent="0.2">
      <c r="A41" s="26" t="s">
        <v>157</v>
      </c>
      <c r="B41" s="25">
        <v>326</v>
      </c>
      <c r="C41" s="25">
        <f t="shared" si="1"/>
        <v>1064</v>
      </c>
      <c r="D41" s="25">
        <v>527</v>
      </c>
      <c r="E41" s="25">
        <v>537</v>
      </c>
    </row>
    <row r="42" spans="1:5" x14ac:dyDescent="0.2">
      <c r="A42" s="26" t="s">
        <v>158</v>
      </c>
      <c r="B42" s="25">
        <v>200</v>
      </c>
      <c r="C42" s="25">
        <f t="shared" si="1"/>
        <v>735</v>
      </c>
      <c r="D42" s="25">
        <v>372</v>
      </c>
      <c r="E42" s="25">
        <v>363</v>
      </c>
    </row>
    <row r="43" spans="1:5" x14ac:dyDescent="0.2">
      <c r="A43" s="26" t="s">
        <v>159</v>
      </c>
      <c r="B43" s="25">
        <v>98</v>
      </c>
      <c r="C43" s="25">
        <f t="shared" si="1"/>
        <v>339</v>
      </c>
      <c r="D43" s="25">
        <v>172</v>
      </c>
      <c r="E43" s="25">
        <v>167</v>
      </c>
    </row>
    <row r="44" spans="1:5" x14ac:dyDescent="0.2">
      <c r="A44" s="26" t="s">
        <v>160</v>
      </c>
      <c r="B44" s="25">
        <v>184</v>
      </c>
      <c r="C44" s="25">
        <f t="shared" si="1"/>
        <v>658</v>
      </c>
      <c r="D44" s="25">
        <v>329</v>
      </c>
      <c r="E44" s="25">
        <v>329</v>
      </c>
    </row>
    <row r="45" spans="1:5" x14ac:dyDescent="0.2">
      <c r="A45" s="26" t="s">
        <v>43</v>
      </c>
      <c r="B45" s="25">
        <v>97</v>
      </c>
      <c r="C45" s="25">
        <f t="shared" si="1"/>
        <v>286</v>
      </c>
      <c r="D45" s="25">
        <v>147</v>
      </c>
      <c r="E45" s="25">
        <v>139</v>
      </c>
    </row>
    <row r="46" spans="1:5" x14ac:dyDescent="0.2">
      <c r="A46" s="26" t="s">
        <v>44</v>
      </c>
      <c r="B46" s="25">
        <v>74</v>
      </c>
      <c r="C46" s="25">
        <f t="shared" si="1"/>
        <v>229</v>
      </c>
      <c r="D46" s="25">
        <v>120</v>
      </c>
      <c r="E46" s="25">
        <v>109</v>
      </c>
    </row>
    <row r="47" spans="1:5" x14ac:dyDescent="0.2">
      <c r="A47" s="26" t="s">
        <v>45</v>
      </c>
      <c r="B47" s="25">
        <v>669</v>
      </c>
      <c r="C47" s="25">
        <f t="shared" si="1"/>
        <v>1840</v>
      </c>
      <c r="D47" s="25">
        <v>888</v>
      </c>
      <c r="E47" s="25">
        <v>952</v>
      </c>
    </row>
    <row r="48" spans="1:5" x14ac:dyDescent="0.2">
      <c r="A48" s="26" t="s">
        <v>46</v>
      </c>
      <c r="B48" s="25">
        <v>380</v>
      </c>
      <c r="C48" s="25">
        <f t="shared" si="1"/>
        <v>880</v>
      </c>
      <c r="D48" s="25">
        <v>427</v>
      </c>
      <c r="E48" s="25">
        <v>453</v>
      </c>
    </row>
    <row r="49" spans="1:5" x14ac:dyDescent="0.2">
      <c r="A49" s="26" t="s">
        <v>137</v>
      </c>
      <c r="B49" s="25">
        <v>374</v>
      </c>
      <c r="C49" s="25">
        <f t="shared" si="1"/>
        <v>1020</v>
      </c>
      <c r="D49" s="25">
        <v>496</v>
      </c>
      <c r="E49" s="25">
        <v>524</v>
      </c>
    </row>
    <row r="50" spans="1:5" x14ac:dyDescent="0.2">
      <c r="A50" s="26" t="s">
        <v>168</v>
      </c>
      <c r="B50" s="25">
        <v>69</v>
      </c>
      <c r="C50" s="25">
        <f t="shared" si="1"/>
        <v>199</v>
      </c>
      <c r="D50" s="25">
        <v>89</v>
      </c>
      <c r="E50" s="25">
        <v>110</v>
      </c>
    </row>
    <row r="51" spans="1:5" x14ac:dyDescent="0.2">
      <c r="A51" s="26" t="s">
        <v>169</v>
      </c>
      <c r="B51" s="25">
        <v>5</v>
      </c>
      <c r="C51" s="25">
        <f t="shared" si="1"/>
        <v>18</v>
      </c>
      <c r="D51" s="25">
        <v>8</v>
      </c>
      <c r="E51" s="25">
        <v>10</v>
      </c>
    </row>
    <row r="52" spans="1:5" x14ac:dyDescent="0.2">
      <c r="A52" s="26" t="s">
        <v>174</v>
      </c>
      <c r="B52" s="25" t="s">
        <v>172</v>
      </c>
      <c r="C52" s="25" t="s">
        <v>173</v>
      </c>
      <c r="D52" s="25" t="s">
        <v>172</v>
      </c>
      <c r="E52" s="25" t="s">
        <v>172</v>
      </c>
    </row>
    <row r="53" spans="1:5" x14ac:dyDescent="0.2">
      <c r="A53" s="26" t="s">
        <v>175</v>
      </c>
      <c r="B53" s="25" t="s">
        <v>172</v>
      </c>
      <c r="C53" s="25" t="s">
        <v>173</v>
      </c>
      <c r="D53" s="25" t="s">
        <v>172</v>
      </c>
      <c r="E53" s="25" t="s">
        <v>172</v>
      </c>
    </row>
    <row r="54" spans="1:5" x14ac:dyDescent="0.2">
      <c r="A54" s="26" t="s">
        <v>170</v>
      </c>
      <c r="B54" s="25">
        <v>1</v>
      </c>
      <c r="C54" s="25">
        <f t="shared" si="1"/>
        <v>4</v>
      </c>
      <c r="D54" s="25">
        <v>2</v>
      </c>
      <c r="E54" s="25">
        <v>2</v>
      </c>
    </row>
    <row r="55" spans="1:5" x14ac:dyDescent="0.2">
      <c r="A55" s="26" t="s">
        <v>171</v>
      </c>
      <c r="B55" s="25">
        <v>4</v>
      </c>
      <c r="C55" s="25">
        <f t="shared" si="1"/>
        <v>17</v>
      </c>
      <c r="D55" s="25">
        <v>8</v>
      </c>
      <c r="E55" s="25">
        <v>9</v>
      </c>
    </row>
    <row r="56" spans="1:5" x14ac:dyDescent="0.2">
      <c r="A56" s="26" t="s">
        <v>47</v>
      </c>
      <c r="B56" s="25">
        <v>646</v>
      </c>
      <c r="C56" s="25">
        <f t="shared" si="1"/>
        <v>1453</v>
      </c>
      <c r="D56" s="25">
        <v>729</v>
      </c>
      <c r="E56" s="25">
        <v>724</v>
      </c>
    </row>
    <row r="57" spans="1:5" x14ac:dyDescent="0.2">
      <c r="A57" s="26" t="s">
        <v>48</v>
      </c>
      <c r="B57" s="25">
        <v>588</v>
      </c>
      <c r="C57" s="25">
        <f t="shared" si="1"/>
        <v>1443</v>
      </c>
      <c r="D57" s="25">
        <v>718</v>
      </c>
      <c r="E57" s="25">
        <v>725</v>
      </c>
    </row>
    <row r="58" spans="1:5" x14ac:dyDescent="0.2">
      <c r="A58" s="26" t="s">
        <v>49</v>
      </c>
      <c r="B58" s="25">
        <v>891</v>
      </c>
      <c r="C58" s="25">
        <f t="shared" si="1"/>
        <v>1865</v>
      </c>
      <c r="D58" s="25">
        <v>856</v>
      </c>
      <c r="E58" s="25">
        <v>1009</v>
      </c>
    </row>
    <row r="59" spans="1:5" x14ac:dyDescent="0.2">
      <c r="A59" s="26" t="s">
        <v>50</v>
      </c>
      <c r="B59" s="25">
        <v>484</v>
      </c>
      <c r="C59" s="25">
        <f t="shared" si="1"/>
        <v>1094</v>
      </c>
      <c r="D59" s="25">
        <v>547</v>
      </c>
      <c r="E59" s="25">
        <v>547</v>
      </c>
    </row>
    <row r="60" spans="1:5" x14ac:dyDescent="0.2">
      <c r="A60" s="26" t="s">
        <v>51</v>
      </c>
      <c r="B60" s="25">
        <v>259</v>
      </c>
      <c r="C60" s="25">
        <f t="shared" si="1"/>
        <v>550</v>
      </c>
      <c r="D60" s="25">
        <v>264</v>
      </c>
      <c r="E60" s="25">
        <v>286</v>
      </c>
    </row>
    <row r="61" spans="1:5" x14ac:dyDescent="0.2">
      <c r="A61" s="26" t="s">
        <v>52</v>
      </c>
      <c r="B61" s="25">
        <v>606</v>
      </c>
      <c r="C61" s="25">
        <f t="shared" si="1"/>
        <v>1625</v>
      </c>
      <c r="D61" s="25">
        <v>797</v>
      </c>
      <c r="E61" s="25">
        <v>828</v>
      </c>
    </row>
    <row r="62" spans="1:5" x14ac:dyDescent="0.2">
      <c r="A62" s="26" t="s">
        <v>53</v>
      </c>
      <c r="B62" s="25">
        <v>182</v>
      </c>
      <c r="C62" s="25">
        <f t="shared" si="1"/>
        <v>507</v>
      </c>
      <c r="D62" s="25">
        <v>227</v>
      </c>
      <c r="E62" s="25">
        <v>280</v>
      </c>
    </row>
    <row r="63" spans="1:5" x14ac:dyDescent="0.2">
      <c r="A63" s="26" t="s">
        <v>131</v>
      </c>
      <c r="B63" s="25">
        <v>1221</v>
      </c>
      <c r="C63" s="25">
        <f t="shared" si="1"/>
        <v>2568</v>
      </c>
      <c r="D63" s="25">
        <v>1173</v>
      </c>
      <c r="E63" s="25">
        <v>1395</v>
      </c>
    </row>
    <row r="64" spans="1:5" x14ac:dyDescent="0.2">
      <c r="A64" s="26" t="s">
        <v>54</v>
      </c>
      <c r="B64" s="25">
        <v>568</v>
      </c>
      <c r="C64" s="25">
        <f t="shared" si="1"/>
        <v>1314</v>
      </c>
      <c r="D64" s="25">
        <v>629</v>
      </c>
      <c r="E64" s="25">
        <v>685</v>
      </c>
    </row>
    <row r="65" spans="1:5" x14ac:dyDescent="0.2">
      <c r="A65" s="26" t="s">
        <v>55</v>
      </c>
      <c r="B65" s="25">
        <v>250</v>
      </c>
      <c r="C65" s="25">
        <f t="shared" si="1"/>
        <v>616</v>
      </c>
      <c r="D65" s="25">
        <v>272</v>
      </c>
      <c r="E65" s="25">
        <v>344</v>
      </c>
    </row>
    <row r="66" spans="1:5" x14ac:dyDescent="0.2">
      <c r="A66" s="26" t="s">
        <v>56</v>
      </c>
      <c r="B66" s="25">
        <v>669</v>
      </c>
      <c r="C66" s="25">
        <f t="shared" si="1"/>
        <v>1796</v>
      </c>
      <c r="D66" s="25">
        <v>881</v>
      </c>
      <c r="E66" s="25">
        <v>915</v>
      </c>
    </row>
    <row r="67" spans="1:5" x14ac:dyDescent="0.2">
      <c r="A67" s="26" t="s">
        <v>57</v>
      </c>
      <c r="B67" s="25">
        <v>145</v>
      </c>
      <c r="C67" s="25">
        <f t="shared" si="1"/>
        <v>370</v>
      </c>
      <c r="D67" s="25">
        <v>180</v>
      </c>
      <c r="E67" s="25">
        <v>190</v>
      </c>
    </row>
    <row r="68" spans="1:5" x14ac:dyDescent="0.2">
      <c r="A68" s="26" t="s">
        <v>161</v>
      </c>
      <c r="B68" s="25"/>
      <c r="C68" s="25"/>
      <c r="D68" s="25"/>
      <c r="E68" s="25"/>
    </row>
    <row r="69" spans="1:5" x14ac:dyDescent="0.2">
      <c r="A69" s="26" t="s">
        <v>58</v>
      </c>
      <c r="B69" s="25">
        <v>1311</v>
      </c>
      <c r="C69" s="25">
        <f t="shared" ref="C69:C91" si="2">SUM(D69:E69)</f>
        <v>3351</v>
      </c>
      <c r="D69" s="25">
        <v>1627</v>
      </c>
      <c r="E69" s="25">
        <v>1724</v>
      </c>
    </row>
    <row r="70" spans="1:5" x14ac:dyDescent="0.2">
      <c r="A70" s="26" t="s">
        <v>59</v>
      </c>
      <c r="B70" s="25">
        <v>729</v>
      </c>
      <c r="C70" s="25">
        <f t="shared" si="2"/>
        <v>1540</v>
      </c>
      <c r="D70" s="25">
        <v>737</v>
      </c>
      <c r="E70" s="25">
        <v>803</v>
      </c>
    </row>
    <row r="71" spans="1:5" x14ac:dyDescent="0.2">
      <c r="A71" s="26" t="s">
        <v>60</v>
      </c>
      <c r="B71" s="25">
        <v>196</v>
      </c>
      <c r="C71" s="25">
        <f t="shared" si="2"/>
        <v>440</v>
      </c>
      <c r="D71" s="25">
        <v>214</v>
      </c>
      <c r="E71" s="25">
        <v>226</v>
      </c>
    </row>
    <row r="72" spans="1:5" x14ac:dyDescent="0.2">
      <c r="A72" s="26" t="s">
        <v>61</v>
      </c>
      <c r="B72" s="25">
        <v>467</v>
      </c>
      <c r="C72" s="25">
        <f t="shared" si="2"/>
        <v>1005</v>
      </c>
      <c r="D72" s="25">
        <v>497</v>
      </c>
      <c r="E72" s="25">
        <v>508</v>
      </c>
    </row>
    <row r="73" spans="1:5" x14ac:dyDescent="0.2">
      <c r="A73" s="26" t="s">
        <v>62</v>
      </c>
      <c r="B73" s="25">
        <v>397</v>
      </c>
      <c r="C73" s="25">
        <f t="shared" si="2"/>
        <v>1108</v>
      </c>
      <c r="D73" s="25">
        <v>538</v>
      </c>
      <c r="E73" s="25">
        <v>570</v>
      </c>
    </row>
    <row r="74" spans="1:5" x14ac:dyDescent="0.2">
      <c r="A74" s="26" t="s">
        <v>63</v>
      </c>
      <c r="B74" s="25">
        <v>24</v>
      </c>
      <c r="C74" s="25">
        <f t="shared" si="2"/>
        <v>33</v>
      </c>
      <c r="D74" s="25">
        <v>21</v>
      </c>
      <c r="E74" s="25">
        <v>12</v>
      </c>
    </row>
    <row r="75" spans="1:5" x14ac:dyDescent="0.2">
      <c r="A75" s="26" t="s">
        <v>64</v>
      </c>
      <c r="B75" s="25">
        <v>408</v>
      </c>
      <c r="C75" s="25">
        <f t="shared" si="2"/>
        <v>996</v>
      </c>
      <c r="D75" s="25">
        <v>474</v>
      </c>
      <c r="E75" s="25">
        <v>522</v>
      </c>
    </row>
    <row r="76" spans="1:5" x14ac:dyDescent="0.2">
      <c r="A76" s="26" t="s">
        <v>65</v>
      </c>
      <c r="B76" s="25">
        <v>198</v>
      </c>
      <c r="C76" s="25">
        <f t="shared" si="2"/>
        <v>398</v>
      </c>
      <c r="D76" s="25">
        <v>196</v>
      </c>
      <c r="E76" s="25">
        <v>202</v>
      </c>
    </row>
    <row r="77" spans="1:5" x14ac:dyDescent="0.2">
      <c r="A77" s="26" t="s">
        <v>66</v>
      </c>
      <c r="B77" s="25">
        <v>165</v>
      </c>
      <c r="C77" s="25">
        <f t="shared" si="2"/>
        <v>397</v>
      </c>
      <c r="D77" s="25">
        <v>188</v>
      </c>
      <c r="E77" s="25">
        <v>209</v>
      </c>
    </row>
    <row r="78" spans="1:5" x14ac:dyDescent="0.2">
      <c r="A78" s="26" t="s">
        <v>67</v>
      </c>
      <c r="B78" s="25">
        <v>124</v>
      </c>
      <c r="C78" s="25">
        <f t="shared" si="2"/>
        <v>312</v>
      </c>
      <c r="D78" s="25">
        <v>151</v>
      </c>
      <c r="E78" s="25">
        <v>161</v>
      </c>
    </row>
    <row r="79" spans="1:5" x14ac:dyDescent="0.2">
      <c r="A79" s="26" t="s">
        <v>68</v>
      </c>
      <c r="B79" s="25">
        <v>213</v>
      </c>
      <c r="C79" s="25">
        <f t="shared" si="2"/>
        <v>543</v>
      </c>
      <c r="D79" s="25">
        <v>262</v>
      </c>
      <c r="E79" s="25">
        <v>281</v>
      </c>
    </row>
    <row r="80" spans="1:5" x14ac:dyDescent="0.2">
      <c r="A80" s="26" t="s">
        <v>69</v>
      </c>
      <c r="B80" s="25">
        <v>143</v>
      </c>
      <c r="C80" s="25">
        <f t="shared" si="2"/>
        <v>358</v>
      </c>
      <c r="D80" s="25">
        <v>176</v>
      </c>
      <c r="E80" s="25">
        <v>182</v>
      </c>
    </row>
    <row r="81" spans="1:5" x14ac:dyDescent="0.2">
      <c r="A81" s="26" t="s">
        <v>70</v>
      </c>
      <c r="B81" s="25">
        <v>235</v>
      </c>
      <c r="C81" s="25">
        <f t="shared" si="2"/>
        <v>618</v>
      </c>
      <c r="D81" s="25">
        <v>328</v>
      </c>
      <c r="E81" s="25">
        <v>290</v>
      </c>
    </row>
    <row r="82" spans="1:5" x14ac:dyDescent="0.2">
      <c r="A82" s="26" t="s">
        <v>71</v>
      </c>
      <c r="B82" s="25">
        <v>98</v>
      </c>
      <c r="C82" s="25">
        <f t="shared" si="2"/>
        <v>257</v>
      </c>
      <c r="D82" s="25">
        <v>119</v>
      </c>
      <c r="E82" s="25">
        <v>138</v>
      </c>
    </row>
    <row r="83" spans="1:5" x14ac:dyDescent="0.2">
      <c r="A83" s="26" t="s">
        <v>72</v>
      </c>
      <c r="B83" s="25">
        <v>73</v>
      </c>
      <c r="C83" s="25">
        <f t="shared" si="2"/>
        <v>165</v>
      </c>
      <c r="D83" s="25">
        <v>76</v>
      </c>
      <c r="E83" s="25">
        <v>89</v>
      </c>
    </row>
    <row r="84" spans="1:5" x14ac:dyDescent="0.2">
      <c r="A84" s="26" t="s">
        <v>73</v>
      </c>
      <c r="B84" s="25">
        <v>154</v>
      </c>
      <c r="C84" s="25">
        <f t="shared" si="2"/>
        <v>347</v>
      </c>
      <c r="D84" s="25">
        <v>161</v>
      </c>
      <c r="E84" s="25">
        <v>186</v>
      </c>
    </row>
    <row r="85" spans="1:5" x14ac:dyDescent="0.2">
      <c r="A85" s="26" t="s">
        <v>74</v>
      </c>
      <c r="B85" s="25">
        <v>70</v>
      </c>
      <c r="C85" s="25">
        <f t="shared" si="2"/>
        <v>163</v>
      </c>
      <c r="D85" s="25">
        <v>91</v>
      </c>
      <c r="E85" s="25">
        <v>72</v>
      </c>
    </row>
    <row r="86" spans="1:5" x14ac:dyDescent="0.2">
      <c r="A86" s="26" t="s">
        <v>75</v>
      </c>
      <c r="B86" s="25">
        <v>227</v>
      </c>
      <c r="C86" s="25">
        <f t="shared" si="2"/>
        <v>624</v>
      </c>
      <c r="D86" s="25">
        <v>302</v>
      </c>
      <c r="E86" s="25">
        <v>322</v>
      </c>
    </row>
    <row r="87" spans="1:5" x14ac:dyDescent="0.2">
      <c r="A87" s="26" t="s">
        <v>76</v>
      </c>
      <c r="B87" s="25">
        <v>201</v>
      </c>
      <c r="C87" s="25">
        <f t="shared" si="2"/>
        <v>520</v>
      </c>
      <c r="D87" s="25">
        <v>247</v>
      </c>
      <c r="E87" s="25">
        <v>273</v>
      </c>
    </row>
    <row r="88" spans="1:5" x14ac:dyDescent="0.2">
      <c r="A88" s="26" t="s">
        <v>77</v>
      </c>
      <c r="B88" s="25">
        <v>237</v>
      </c>
      <c r="C88" s="25">
        <f t="shared" si="2"/>
        <v>643</v>
      </c>
      <c r="D88" s="25">
        <v>313</v>
      </c>
      <c r="E88" s="25">
        <v>330</v>
      </c>
    </row>
    <row r="89" spans="1:5" x14ac:dyDescent="0.2">
      <c r="A89" s="26" t="s">
        <v>78</v>
      </c>
      <c r="B89" s="25">
        <v>496</v>
      </c>
      <c r="C89" s="25">
        <f t="shared" si="2"/>
        <v>1259</v>
      </c>
      <c r="D89" s="25">
        <v>620</v>
      </c>
      <c r="E89" s="25">
        <v>639</v>
      </c>
    </row>
    <row r="90" spans="1:5" x14ac:dyDescent="0.2">
      <c r="A90" s="26" t="s">
        <v>79</v>
      </c>
      <c r="B90" s="25">
        <v>503</v>
      </c>
      <c r="C90" s="25">
        <f t="shared" si="2"/>
        <v>1326</v>
      </c>
      <c r="D90" s="25">
        <v>652</v>
      </c>
      <c r="E90" s="25">
        <v>674</v>
      </c>
    </row>
    <row r="91" spans="1:5" x14ac:dyDescent="0.2">
      <c r="A91" s="26" t="s">
        <v>80</v>
      </c>
      <c r="B91" s="25">
        <v>311</v>
      </c>
      <c r="C91" s="25">
        <f t="shared" si="2"/>
        <v>946</v>
      </c>
      <c r="D91" s="25">
        <v>472</v>
      </c>
      <c r="E91" s="25">
        <v>474</v>
      </c>
    </row>
    <row r="92" spans="1:5" x14ac:dyDescent="0.2">
      <c r="A92" s="26" t="s">
        <v>81</v>
      </c>
      <c r="B92" s="30"/>
      <c r="C92" s="25"/>
      <c r="D92" s="30"/>
      <c r="E92" s="30"/>
    </row>
    <row r="93" spans="1:5" x14ac:dyDescent="0.2">
      <c r="A93" s="26" t="s">
        <v>82</v>
      </c>
      <c r="B93" s="25">
        <v>592</v>
      </c>
      <c r="C93" s="25">
        <f t="shared" ref="C93:C101" si="3">SUM(D93:E93)</f>
        <v>1387</v>
      </c>
      <c r="D93" s="25">
        <v>701</v>
      </c>
      <c r="E93" s="25">
        <v>686</v>
      </c>
    </row>
    <row r="94" spans="1:5" x14ac:dyDescent="0.2">
      <c r="A94" s="26" t="s">
        <v>83</v>
      </c>
      <c r="B94" s="25">
        <v>535</v>
      </c>
      <c r="C94" s="25">
        <f t="shared" si="3"/>
        <v>1271</v>
      </c>
      <c r="D94" s="25">
        <v>619</v>
      </c>
      <c r="E94" s="25">
        <v>652</v>
      </c>
    </row>
    <row r="95" spans="1:5" x14ac:dyDescent="0.2">
      <c r="A95" s="26" t="s">
        <v>84</v>
      </c>
      <c r="B95" s="25">
        <v>445</v>
      </c>
      <c r="C95" s="25">
        <f t="shared" si="3"/>
        <v>1151</v>
      </c>
      <c r="D95" s="25">
        <v>556</v>
      </c>
      <c r="E95" s="25">
        <v>595</v>
      </c>
    </row>
    <row r="96" spans="1:5" x14ac:dyDescent="0.2">
      <c r="A96" s="26" t="s">
        <v>139</v>
      </c>
      <c r="B96" s="25">
        <v>356</v>
      </c>
      <c r="C96" s="25">
        <f t="shared" si="3"/>
        <v>957</v>
      </c>
      <c r="D96" s="25">
        <v>484</v>
      </c>
      <c r="E96" s="25">
        <v>473</v>
      </c>
    </row>
    <row r="97" spans="1:5" x14ac:dyDescent="0.2">
      <c r="A97" s="26" t="s">
        <v>140</v>
      </c>
      <c r="B97" s="25">
        <v>201</v>
      </c>
      <c r="C97" s="25">
        <f t="shared" si="3"/>
        <v>519</v>
      </c>
      <c r="D97" s="25">
        <v>266</v>
      </c>
      <c r="E97" s="25">
        <v>253</v>
      </c>
    </row>
    <row r="98" spans="1:5" x14ac:dyDescent="0.2">
      <c r="A98" s="26" t="s">
        <v>85</v>
      </c>
      <c r="B98" s="25">
        <v>149</v>
      </c>
      <c r="C98" s="25">
        <f t="shared" si="3"/>
        <v>315</v>
      </c>
      <c r="D98" s="25">
        <v>147</v>
      </c>
      <c r="E98" s="25">
        <v>168</v>
      </c>
    </row>
    <row r="99" spans="1:5" x14ac:dyDescent="0.2">
      <c r="A99" s="26" t="s">
        <v>86</v>
      </c>
      <c r="B99" s="25">
        <v>261</v>
      </c>
      <c r="C99" s="25">
        <f t="shared" si="3"/>
        <v>502</v>
      </c>
      <c r="D99" s="25">
        <v>228</v>
      </c>
      <c r="E99" s="25">
        <v>274</v>
      </c>
    </row>
    <row r="100" spans="1:5" x14ac:dyDescent="0.2">
      <c r="A100" s="26" t="s">
        <v>87</v>
      </c>
      <c r="B100" s="25">
        <v>261</v>
      </c>
      <c r="C100" s="25">
        <f t="shared" si="3"/>
        <v>564</v>
      </c>
      <c r="D100" s="25">
        <v>265</v>
      </c>
      <c r="E100" s="25">
        <v>299</v>
      </c>
    </row>
    <row r="101" spans="1:5" x14ac:dyDescent="0.2">
      <c r="A101" s="26" t="s">
        <v>88</v>
      </c>
      <c r="B101" s="25">
        <v>292</v>
      </c>
      <c r="C101" s="25">
        <f t="shared" si="3"/>
        <v>730</v>
      </c>
      <c r="D101" s="25">
        <v>327</v>
      </c>
      <c r="E101" s="25">
        <v>403</v>
      </c>
    </row>
    <row r="102" spans="1:5" x14ac:dyDescent="0.2">
      <c r="A102" s="26" t="s">
        <v>89</v>
      </c>
      <c r="B102" s="30"/>
      <c r="C102" s="25"/>
      <c r="D102" s="30"/>
      <c r="E102" s="30"/>
    </row>
    <row r="103" spans="1:5" x14ac:dyDescent="0.2">
      <c r="A103" s="26" t="s">
        <v>90</v>
      </c>
      <c r="B103" s="25">
        <v>332</v>
      </c>
      <c r="C103" s="25">
        <f t="shared" ref="C103:C145" si="4">SUM(D103:E103)</f>
        <v>681</v>
      </c>
      <c r="D103" s="25">
        <v>363</v>
      </c>
      <c r="E103" s="25">
        <v>318</v>
      </c>
    </row>
    <row r="104" spans="1:5" x14ac:dyDescent="0.2">
      <c r="A104" s="26" t="s">
        <v>91</v>
      </c>
      <c r="B104" s="25">
        <v>502</v>
      </c>
      <c r="C104" s="25">
        <f t="shared" si="4"/>
        <v>1081</v>
      </c>
      <c r="D104" s="25">
        <v>531</v>
      </c>
      <c r="E104" s="25">
        <v>550</v>
      </c>
    </row>
    <row r="105" spans="1:5" x14ac:dyDescent="0.2">
      <c r="A105" s="26" t="s">
        <v>92</v>
      </c>
      <c r="B105" s="25">
        <v>420</v>
      </c>
      <c r="C105" s="25">
        <f t="shared" si="4"/>
        <v>939</v>
      </c>
      <c r="D105" s="25">
        <v>477</v>
      </c>
      <c r="E105" s="25">
        <v>462</v>
      </c>
    </row>
    <row r="106" spans="1:5" x14ac:dyDescent="0.2">
      <c r="A106" s="26" t="s">
        <v>93</v>
      </c>
      <c r="B106" s="25">
        <v>359</v>
      </c>
      <c r="C106" s="25">
        <f t="shared" si="4"/>
        <v>818</v>
      </c>
      <c r="D106" s="25">
        <v>404</v>
      </c>
      <c r="E106" s="25">
        <v>414</v>
      </c>
    </row>
    <row r="107" spans="1:5" x14ac:dyDescent="0.2">
      <c r="A107" s="26" t="s">
        <v>141</v>
      </c>
      <c r="B107" s="25">
        <v>183</v>
      </c>
      <c r="C107" s="25">
        <f t="shared" si="4"/>
        <v>456</v>
      </c>
      <c r="D107" s="25">
        <v>220</v>
      </c>
      <c r="E107" s="25">
        <v>236</v>
      </c>
    </row>
    <row r="108" spans="1:5" x14ac:dyDescent="0.2">
      <c r="A108" s="26" t="s">
        <v>94</v>
      </c>
      <c r="B108" s="25">
        <v>279</v>
      </c>
      <c r="C108" s="25">
        <f t="shared" si="4"/>
        <v>562</v>
      </c>
      <c r="D108" s="25">
        <v>283</v>
      </c>
      <c r="E108" s="25">
        <v>279</v>
      </c>
    </row>
    <row r="109" spans="1:5" x14ac:dyDescent="0.2">
      <c r="A109" s="26" t="s">
        <v>95</v>
      </c>
      <c r="B109" s="25">
        <v>63</v>
      </c>
      <c r="C109" s="25">
        <f t="shared" si="4"/>
        <v>132</v>
      </c>
      <c r="D109" s="25">
        <v>66</v>
      </c>
      <c r="E109" s="25">
        <v>66</v>
      </c>
    </row>
    <row r="110" spans="1:5" x14ac:dyDescent="0.2">
      <c r="A110" s="26" t="s">
        <v>96</v>
      </c>
      <c r="B110" s="25">
        <v>140</v>
      </c>
      <c r="C110" s="25">
        <f t="shared" si="4"/>
        <v>284</v>
      </c>
      <c r="D110" s="25">
        <v>138</v>
      </c>
      <c r="E110" s="25">
        <v>146</v>
      </c>
    </row>
    <row r="111" spans="1:5" x14ac:dyDescent="0.2">
      <c r="A111" s="26" t="s">
        <v>97</v>
      </c>
      <c r="B111" s="25">
        <v>126</v>
      </c>
      <c r="C111" s="25">
        <f t="shared" si="4"/>
        <v>229</v>
      </c>
      <c r="D111" s="25">
        <v>104</v>
      </c>
      <c r="E111" s="25">
        <v>125</v>
      </c>
    </row>
    <row r="112" spans="1:5" x14ac:dyDescent="0.2">
      <c r="A112" s="26" t="s">
        <v>98</v>
      </c>
      <c r="B112" s="25">
        <v>199</v>
      </c>
      <c r="C112" s="25">
        <f t="shared" si="4"/>
        <v>348</v>
      </c>
      <c r="D112" s="25">
        <v>169</v>
      </c>
      <c r="E112" s="25">
        <v>179</v>
      </c>
    </row>
    <row r="113" spans="1:5" x14ac:dyDescent="0.2">
      <c r="A113" s="26" t="s">
        <v>99</v>
      </c>
      <c r="B113" s="25">
        <v>136</v>
      </c>
      <c r="C113" s="25">
        <f t="shared" si="4"/>
        <v>222</v>
      </c>
      <c r="D113" s="25">
        <v>115</v>
      </c>
      <c r="E113" s="25">
        <v>107</v>
      </c>
    </row>
    <row r="114" spans="1:5" x14ac:dyDescent="0.2">
      <c r="A114" s="26" t="s">
        <v>100</v>
      </c>
      <c r="B114" s="25">
        <v>333</v>
      </c>
      <c r="C114" s="25">
        <f t="shared" si="4"/>
        <v>699</v>
      </c>
      <c r="D114" s="25">
        <v>336</v>
      </c>
      <c r="E114" s="25">
        <v>363</v>
      </c>
    </row>
    <row r="115" spans="1:5" x14ac:dyDescent="0.2">
      <c r="A115" s="26" t="s">
        <v>101</v>
      </c>
      <c r="B115" s="25">
        <v>231</v>
      </c>
      <c r="C115" s="25">
        <f t="shared" si="4"/>
        <v>378</v>
      </c>
      <c r="D115" s="25">
        <v>211</v>
      </c>
      <c r="E115" s="25">
        <v>167</v>
      </c>
    </row>
    <row r="116" spans="1:5" x14ac:dyDescent="0.2">
      <c r="A116" s="26" t="s">
        <v>102</v>
      </c>
      <c r="B116" s="25">
        <v>248</v>
      </c>
      <c r="C116" s="25">
        <f t="shared" si="4"/>
        <v>500</v>
      </c>
      <c r="D116" s="25">
        <v>273</v>
      </c>
      <c r="E116" s="25">
        <v>227</v>
      </c>
    </row>
    <row r="117" spans="1:5" x14ac:dyDescent="0.2">
      <c r="A117" s="26" t="s">
        <v>103</v>
      </c>
      <c r="B117" s="25">
        <v>79</v>
      </c>
      <c r="C117" s="25">
        <f t="shared" si="4"/>
        <v>151</v>
      </c>
      <c r="D117" s="25">
        <v>82</v>
      </c>
      <c r="E117" s="25">
        <v>69</v>
      </c>
    </row>
    <row r="118" spans="1:5" x14ac:dyDescent="0.2">
      <c r="A118" s="26" t="s">
        <v>104</v>
      </c>
      <c r="B118" s="25">
        <v>240</v>
      </c>
      <c r="C118" s="25">
        <f t="shared" si="4"/>
        <v>595</v>
      </c>
      <c r="D118" s="25">
        <v>291</v>
      </c>
      <c r="E118" s="25">
        <v>304</v>
      </c>
    </row>
    <row r="119" spans="1:5" x14ac:dyDescent="0.2">
      <c r="A119" s="26" t="s">
        <v>105</v>
      </c>
      <c r="B119" s="25">
        <v>618</v>
      </c>
      <c r="C119" s="25">
        <f t="shared" si="4"/>
        <v>1352</v>
      </c>
      <c r="D119" s="25">
        <v>713</v>
      </c>
      <c r="E119" s="25">
        <v>639</v>
      </c>
    </row>
    <row r="120" spans="1:5" x14ac:dyDescent="0.2">
      <c r="A120" s="26" t="s">
        <v>106</v>
      </c>
      <c r="B120" s="25">
        <v>3</v>
      </c>
      <c r="C120" s="25">
        <f t="shared" si="4"/>
        <v>4</v>
      </c>
      <c r="D120" s="25">
        <v>3</v>
      </c>
      <c r="E120" s="25">
        <v>1</v>
      </c>
    </row>
    <row r="121" spans="1:5" x14ac:dyDescent="0.2">
      <c r="A121" s="26" t="s">
        <v>107</v>
      </c>
      <c r="B121" s="25">
        <v>256</v>
      </c>
      <c r="C121" s="25">
        <f t="shared" si="4"/>
        <v>652</v>
      </c>
      <c r="D121" s="25">
        <v>338</v>
      </c>
      <c r="E121" s="25">
        <v>314</v>
      </c>
    </row>
    <row r="122" spans="1:5" x14ac:dyDescent="0.2">
      <c r="A122" s="26" t="s">
        <v>108</v>
      </c>
      <c r="B122" s="25">
        <v>199</v>
      </c>
      <c r="C122" s="25">
        <f t="shared" si="4"/>
        <v>389</v>
      </c>
      <c r="D122" s="25">
        <v>185</v>
      </c>
      <c r="E122" s="25">
        <v>204</v>
      </c>
    </row>
    <row r="123" spans="1:5" x14ac:dyDescent="0.2">
      <c r="A123" s="26" t="s">
        <v>109</v>
      </c>
      <c r="B123" s="25">
        <v>195</v>
      </c>
      <c r="C123" s="25">
        <f t="shared" si="4"/>
        <v>519</v>
      </c>
      <c r="D123" s="25">
        <v>253</v>
      </c>
      <c r="E123" s="25">
        <v>266</v>
      </c>
    </row>
    <row r="124" spans="1:5" x14ac:dyDescent="0.2">
      <c r="A124" s="26" t="s">
        <v>110</v>
      </c>
      <c r="B124" s="25">
        <v>281</v>
      </c>
      <c r="C124" s="25">
        <f t="shared" si="4"/>
        <v>756</v>
      </c>
      <c r="D124" s="25">
        <v>386</v>
      </c>
      <c r="E124" s="25">
        <v>370</v>
      </c>
    </row>
    <row r="125" spans="1:5" x14ac:dyDescent="0.2">
      <c r="A125" s="26" t="s">
        <v>111</v>
      </c>
      <c r="B125" s="25">
        <v>239</v>
      </c>
      <c r="C125" s="25">
        <f t="shared" si="4"/>
        <v>715</v>
      </c>
      <c r="D125" s="25">
        <v>347</v>
      </c>
      <c r="E125" s="25">
        <v>368</v>
      </c>
    </row>
    <row r="126" spans="1:5" x14ac:dyDescent="0.2">
      <c r="A126" s="26" t="s">
        <v>112</v>
      </c>
      <c r="B126" s="25">
        <v>232</v>
      </c>
      <c r="C126" s="25">
        <f t="shared" si="4"/>
        <v>611</v>
      </c>
      <c r="D126" s="25">
        <v>299</v>
      </c>
      <c r="E126" s="25">
        <v>312</v>
      </c>
    </row>
    <row r="127" spans="1:5" x14ac:dyDescent="0.2">
      <c r="A127" s="26" t="s">
        <v>113</v>
      </c>
      <c r="B127" s="25">
        <v>81</v>
      </c>
      <c r="C127" s="25">
        <f t="shared" si="4"/>
        <v>132</v>
      </c>
      <c r="D127" s="25">
        <v>74</v>
      </c>
      <c r="E127" s="25">
        <v>58</v>
      </c>
    </row>
    <row r="128" spans="1:5" x14ac:dyDescent="0.2">
      <c r="A128" s="26" t="s">
        <v>114</v>
      </c>
      <c r="B128" s="25">
        <v>59</v>
      </c>
      <c r="C128" s="25">
        <f t="shared" si="4"/>
        <v>70</v>
      </c>
      <c r="D128" s="25">
        <v>41</v>
      </c>
      <c r="E128" s="25">
        <v>29</v>
      </c>
    </row>
    <row r="129" spans="1:5" x14ac:dyDescent="0.2">
      <c r="A129" s="26" t="s">
        <v>115</v>
      </c>
      <c r="B129" s="25">
        <v>10</v>
      </c>
      <c r="C129" s="25">
        <f t="shared" si="4"/>
        <v>24</v>
      </c>
      <c r="D129" s="25">
        <v>11</v>
      </c>
      <c r="E129" s="25">
        <v>13</v>
      </c>
    </row>
    <row r="130" spans="1:5" x14ac:dyDescent="0.2">
      <c r="A130" s="26" t="s">
        <v>116</v>
      </c>
      <c r="B130" s="25">
        <v>108</v>
      </c>
      <c r="C130" s="25">
        <f t="shared" si="4"/>
        <v>179</v>
      </c>
      <c r="D130" s="25">
        <v>109</v>
      </c>
      <c r="E130" s="25">
        <v>70</v>
      </c>
    </row>
    <row r="131" spans="1:5" x14ac:dyDescent="0.2">
      <c r="A131" s="26" t="s">
        <v>117</v>
      </c>
      <c r="B131" s="25">
        <v>32</v>
      </c>
      <c r="C131" s="25">
        <f t="shared" si="4"/>
        <v>87</v>
      </c>
      <c r="D131" s="25">
        <v>45</v>
      </c>
      <c r="E131" s="25">
        <v>42</v>
      </c>
    </row>
    <row r="132" spans="1:5" x14ac:dyDescent="0.2">
      <c r="A132" s="26" t="s">
        <v>118</v>
      </c>
      <c r="B132" s="25">
        <v>27</v>
      </c>
      <c r="C132" s="25">
        <f t="shared" si="4"/>
        <v>60</v>
      </c>
      <c r="D132" s="25">
        <v>32</v>
      </c>
      <c r="E132" s="25">
        <v>28</v>
      </c>
    </row>
    <row r="133" spans="1:5" x14ac:dyDescent="0.2">
      <c r="A133" s="26" t="s">
        <v>119</v>
      </c>
      <c r="B133" s="25">
        <v>1</v>
      </c>
      <c r="C133" s="25">
        <f t="shared" si="4"/>
        <v>1</v>
      </c>
      <c r="D133" s="25">
        <v>1</v>
      </c>
      <c r="E133" s="25"/>
    </row>
    <row r="134" spans="1:5" x14ac:dyDescent="0.2">
      <c r="A134" s="26" t="s">
        <v>120</v>
      </c>
      <c r="B134" s="25">
        <v>369</v>
      </c>
      <c r="C134" s="25">
        <f t="shared" si="4"/>
        <v>966</v>
      </c>
      <c r="D134" s="25">
        <v>471</v>
      </c>
      <c r="E134" s="25">
        <v>495</v>
      </c>
    </row>
    <row r="135" spans="1:5" x14ac:dyDescent="0.2">
      <c r="A135" s="26" t="s">
        <v>121</v>
      </c>
      <c r="B135" s="25">
        <v>221</v>
      </c>
      <c r="C135" s="25">
        <f t="shared" si="4"/>
        <v>592</v>
      </c>
      <c r="D135" s="25">
        <v>290</v>
      </c>
      <c r="E135" s="25">
        <v>302</v>
      </c>
    </row>
    <row r="136" spans="1:5" x14ac:dyDescent="0.2">
      <c r="A136" s="26" t="s">
        <v>132</v>
      </c>
      <c r="B136" s="25">
        <v>302</v>
      </c>
      <c r="C136" s="25">
        <f t="shared" si="4"/>
        <v>776</v>
      </c>
      <c r="D136" s="25">
        <v>398</v>
      </c>
      <c r="E136" s="25">
        <v>378</v>
      </c>
    </row>
    <row r="137" spans="1:5" x14ac:dyDescent="0.2">
      <c r="A137" s="26" t="s">
        <v>122</v>
      </c>
      <c r="B137" s="25">
        <v>219</v>
      </c>
      <c r="C137" s="25">
        <f t="shared" si="4"/>
        <v>579</v>
      </c>
      <c r="D137" s="25">
        <v>279</v>
      </c>
      <c r="E137" s="25">
        <v>300</v>
      </c>
    </row>
    <row r="138" spans="1:5" x14ac:dyDescent="0.2">
      <c r="A138" s="26" t="s">
        <v>123</v>
      </c>
      <c r="B138" s="25">
        <v>317</v>
      </c>
      <c r="C138" s="25">
        <f t="shared" si="4"/>
        <v>913</v>
      </c>
      <c r="D138" s="25">
        <v>449</v>
      </c>
      <c r="E138" s="25">
        <v>464</v>
      </c>
    </row>
    <row r="139" spans="1:5" x14ac:dyDescent="0.2">
      <c r="A139" s="26" t="s">
        <v>124</v>
      </c>
      <c r="B139" s="25">
        <v>109</v>
      </c>
      <c r="C139" s="25">
        <f t="shared" si="4"/>
        <v>322</v>
      </c>
      <c r="D139" s="25">
        <v>149</v>
      </c>
      <c r="E139" s="25">
        <v>173</v>
      </c>
    </row>
    <row r="140" spans="1:5" x14ac:dyDescent="0.2">
      <c r="A140" s="26" t="s">
        <v>125</v>
      </c>
      <c r="B140" s="25">
        <v>172</v>
      </c>
      <c r="C140" s="25">
        <f t="shared" si="4"/>
        <v>470</v>
      </c>
      <c r="D140" s="25">
        <v>239</v>
      </c>
      <c r="E140" s="25">
        <v>231</v>
      </c>
    </row>
    <row r="141" spans="1:5" x14ac:dyDescent="0.2">
      <c r="A141" s="26" t="s">
        <v>126</v>
      </c>
      <c r="B141" s="25">
        <v>299</v>
      </c>
      <c r="C141" s="25">
        <f t="shared" si="4"/>
        <v>828</v>
      </c>
      <c r="D141" s="25">
        <v>393</v>
      </c>
      <c r="E141" s="25">
        <v>435</v>
      </c>
    </row>
    <row r="142" spans="1:5" x14ac:dyDescent="0.2">
      <c r="A142" s="26" t="s">
        <v>127</v>
      </c>
      <c r="B142" s="25">
        <v>336</v>
      </c>
      <c r="C142" s="25">
        <f t="shared" si="4"/>
        <v>886</v>
      </c>
      <c r="D142" s="25">
        <v>450</v>
      </c>
      <c r="E142" s="25">
        <v>436</v>
      </c>
    </row>
    <row r="143" spans="1:5" x14ac:dyDescent="0.2">
      <c r="A143" s="26" t="s">
        <v>128</v>
      </c>
      <c r="B143" s="25">
        <v>251</v>
      </c>
      <c r="C143" s="25">
        <f t="shared" si="4"/>
        <v>508</v>
      </c>
      <c r="D143" s="25">
        <v>260</v>
      </c>
      <c r="E143" s="25">
        <v>248</v>
      </c>
    </row>
    <row r="144" spans="1:5" x14ac:dyDescent="0.2">
      <c r="A144" s="26" t="s">
        <v>129</v>
      </c>
      <c r="B144" s="25">
        <v>67</v>
      </c>
      <c r="C144" s="25">
        <f t="shared" si="4"/>
        <v>177</v>
      </c>
      <c r="D144" s="25">
        <v>81</v>
      </c>
      <c r="E144" s="25">
        <v>96</v>
      </c>
    </row>
    <row r="145" spans="1:5" ht="13.8" thickBot="1" x14ac:dyDescent="0.25">
      <c r="A145" s="27" t="s">
        <v>130</v>
      </c>
      <c r="B145" s="28">
        <v>65</v>
      </c>
      <c r="C145" s="28">
        <f t="shared" si="4"/>
        <v>75</v>
      </c>
      <c r="D145" s="28">
        <v>39</v>
      </c>
      <c r="E145" s="28">
        <v>36</v>
      </c>
    </row>
    <row r="146" spans="1:5" x14ac:dyDescent="0.2">
      <c r="A146" s="8" t="s">
        <v>164</v>
      </c>
      <c r="B146" s="29"/>
      <c r="C146" s="29"/>
      <c r="D146" s="29"/>
      <c r="E146" s="29"/>
    </row>
    <row r="147" spans="1:5" x14ac:dyDescent="0.2">
      <c r="B147" s="34"/>
      <c r="C147" s="34"/>
      <c r="D147" s="34"/>
      <c r="E147" s="34"/>
    </row>
    <row r="148" spans="1:5" x14ac:dyDescent="0.2">
      <c r="A148" s="33" t="s">
        <v>180</v>
      </c>
      <c r="B148" s="34"/>
      <c r="D148" s="34"/>
      <c r="E148" s="34"/>
    </row>
    <row r="149" spans="1:5" x14ac:dyDescent="0.2">
      <c r="A149" s="33" t="s">
        <v>179</v>
      </c>
      <c r="B149" s="34"/>
      <c r="D149" s="34"/>
      <c r="E149" s="34"/>
    </row>
    <row r="150" spans="1:5" x14ac:dyDescent="0.2">
      <c r="A150" s="36" t="s">
        <v>178</v>
      </c>
      <c r="B150" s="34"/>
      <c r="D150" s="34"/>
      <c r="E150" s="34"/>
    </row>
    <row r="151" spans="1:5" x14ac:dyDescent="0.2">
      <c r="A151" s="33" t="s">
        <v>176</v>
      </c>
    </row>
    <row r="152" spans="1:5" x14ac:dyDescent="0.2">
      <c r="A152" s="36" t="s">
        <v>177</v>
      </c>
      <c r="B152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44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16384" width="9" style="33"/>
  </cols>
  <sheetData>
    <row r="1" spans="1:5" ht="13.8" thickBot="1" x14ac:dyDescent="0.25">
      <c r="A1" s="38" t="s">
        <v>207</v>
      </c>
      <c r="B1" s="20"/>
      <c r="C1" s="20"/>
      <c r="D1" s="20"/>
      <c r="E1" s="20"/>
    </row>
    <row r="2" spans="1:5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5" x14ac:dyDescent="0.2">
      <c r="A3" s="24" t="s">
        <v>1</v>
      </c>
      <c r="B3" s="25">
        <v>200</v>
      </c>
      <c r="C3" s="25">
        <f t="shared" ref="C3:C68" si="0">SUM(D3:E3)</f>
        <v>547</v>
      </c>
      <c r="D3" s="25">
        <v>266</v>
      </c>
      <c r="E3" s="25">
        <v>281</v>
      </c>
    </row>
    <row r="4" spans="1:5" x14ac:dyDescent="0.2">
      <c r="A4" s="26" t="s">
        <v>2</v>
      </c>
      <c r="B4" s="25">
        <v>11</v>
      </c>
      <c r="C4" s="25">
        <f t="shared" si="0"/>
        <v>27</v>
      </c>
      <c r="D4" s="25">
        <v>13</v>
      </c>
      <c r="E4" s="25">
        <v>14</v>
      </c>
    </row>
    <row r="5" spans="1:5" x14ac:dyDescent="0.2">
      <c r="A5" s="26" t="s">
        <v>4</v>
      </c>
      <c r="B5" s="25">
        <v>214</v>
      </c>
      <c r="C5" s="25">
        <f t="shared" si="0"/>
        <v>601</v>
      </c>
      <c r="D5" s="25">
        <v>284</v>
      </c>
      <c r="E5" s="25">
        <v>317</v>
      </c>
    </row>
    <row r="6" spans="1:5" x14ac:dyDescent="0.2">
      <c r="A6" s="26" t="s">
        <v>3</v>
      </c>
      <c r="B6" s="25">
        <v>220</v>
      </c>
      <c r="C6" s="25">
        <f t="shared" si="0"/>
        <v>585</v>
      </c>
      <c r="D6" s="25">
        <v>287</v>
      </c>
      <c r="E6" s="25">
        <v>298</v>
      </c>
    </row>
    <row r="7" spans="1:5" x14ac:dyDescent="0.2">
      <c r="A7" s="26" t="s">
        <v>5</v>
      </c>
      <c r="B7" s="25">
        <v>102</v>
      </c>
      <c r="C7" s="25">
        <f t="shared" si="0"/>
        <v>255</v>
      </c>
      <c r="D7" s="25">
        <v>135</v>
      </c>
      <c r="E7" s="25">
        <v>120</v>
      </c>
    </row>
    <row r="8" spans="1:5" x14ac:dyDescent="0.2">
      <c r="A8" s="26" t="s">
        <v>6</v>
      </c>
      <c r="B8" s="25">
        <v>324</v>
      </c>
      <c r="C8" s="25">
        <f t="shared" si="0"/>
        <v>850</v>
      </c>
      <c r="D8" s="25">
        <v>398</v>
      </c>
      <c r="E8" s="25">
        <v>452</v>
      </c>
    </row>
    <row r="9" spans="1:5" x14ac:dyDescent="0.2">
      <c r="A9" s="26" t="s">
        <v>7</v>
      </c>
      <c r="B9" s="25">
        <v>203</v>
      </c>
      <c r="C9" s="25">
        <f t="shared" si="0"/>
        <v>527</v>
      </c>
      <c r="D9" s="25">
        <v>230</v>
      </c>
      <c r="E9" s="25">
        <v>297</v>
      </c>
    </row>
    <row r="10" spans="1:5" x14ac:dyDescent="0.2">
      <c r="A10" s="26" t="s">
        <v>8</v>
      </c>
      <c r="B10" s="25">
        <v>143</v>
      </c>
      <c r="C10" s="25">
        <f t="shared" si="0"/>
        <v>434</v>
      </c>
      <c r="D10" s="25">
        <v>197</v>
      </c>
      <c r="E10" s="25">
        <v>237</v>
      </c>
    </row>
    <row r="11" spans="1:5" x14ac:dyDescent="0.2">
      <c r="A11" s="26" t="s">
        <v>9</v>
      </c>
      <c r="B11" s="25">
        <v>327</v>
      </c>
      <c r="C11" s="25">
        <f t="shared" si="0"/>
        <v>961</v>
      </c>
      <c r="D11" s="25">
        <v>457</v>
      </c>
      <c r="E11" s="25">
        <v>504</v>
      </c>
    </row>
    <row r="12" spans="1:5" x14ac:dyDescent="0.2">
      <c r="A12" s="26" t="s">
        <v>10</v>
      </c>
      <c r="B12" s="25">
        <v>336</v>
      </c>
      <c r="C12" s="25">
        <f t="shared" si="0"/>
        <v>950</v>
      </c>
      <c r="D12" s="25">
        <v>468</v>
      </c>
      <c r="E12" s="25">
        <v>482</v>
      </c>
    </row>
    <row r="13" spans="1:5" x14ac:dyDescent="0.2">
      <c r="A13" s="26" t="s">
        <v>11</v>
      </c>
      <c r="B13" s="25">
        <v>361</v>
      </c>
      <c r="C13" s="25">
        <f t="shared" si="0"/>
        <v>992</v>
      </c>
      <c r="D13" s="25">
        <v>474</v>
      </c>
      <c r="E13" s="25">
        <v>518</v>
      </c>
    </row>
    <row r="14" spans="1:5" x14ac:dyDescent="0.2">
      <c r="A14" s="26" t="s">
        <v>12</v>
      </c>
      <c r="B14" s="25">
        <v>353</v>
      </c>
      <c r="C14" s="25">
        <f t="shared" si="0"/>
        <v>1024</v>
      </c>
      <c r="D14" s="25">
        <v>494</v>
      </c>
      <c r="E14" s="25">
        <v>530</v>
      </c>
    </row>
    <row r="15" spans="1:5" x14ac:dyDescent="0.2">
      <c r="A15" s="26" t="s">
        <v>13</v>
      </c>
      <c r="B15" s="25">
        <v>111</v>
      </c>
      <c r="C15" s="25">
        <f t="shared" si="0"/>
        <v>321</v>
      </c>
      <c r="D15" s="25">
        <v>164</v>
      </c>
      <c r="E15" s="25">
        <v>157</v>
      </c>
    </row>
    <row r="16" spans="1:5" x14ac:dyDescent="0.2">
      <c r="A16" s="26" t="s">
        <v>14</v>
      </c>
      <c r="B16" s="25">
        <v>135</v>
      </c>
      <c r="C16" s="25">
        <f t="shared" si="0"/>
        <v>391</v>
      </c>
      <c r="D16" s="25">
        <v>192</v>
      </c>
      <c r="E16" s="25">
        <v>199</v>
      </c>
    </row>
    <row r="17" spans="1:5" x14ac:dyDescent="0.2">
      <c r="A17" s="26" t="s">
        <v>15</v>
      </c>
      <c r="B17" s="25">
        <v>133</v>
      </c>
      <c r="C17" s="25">
        <f t="shared" si="0"/>
        <v>360</v>
      </c>
      <c r="D17" s="25">
        <v>183</v>
      </c>
      <c r="E17" s="25">
        <v>177</v>
      </c>
    </row>
    <row r="18" spans="1:5" x14ac:dyDescent="0.2">
      <c r="A18" s="26" t="s">
        <v>16</v>
      </c>
      <c r="B18" s="25">
        <v>44</v>
      </c>
      <c r="C18" s="25">
        <f t="shared" si="0"/>
        <v>136</v>
      </c>
      <c r="D18" s="25">
        <v>70</v>
      </c>
      <c r="E18" s="25">
        <v>66</v>
      </c>
    </row>
    <row r="19" spans="1:5" x14ac:dyDescent="0.2">
      <c r="A19" s="26" t="s">
        <v>17</v>
      </c>
      <c r="B19" s="25">
        <v>191</v>
      </c>
      <c r="C19" s="25">
        <f t="shared" si="0"/>
        <v>562</v>
      </c>
      <c r="D19" s="25">
        <v>271</v>
      </c>
      <c r="E19" s="25">
        <v>291</v>
      </c>
    </row>
    <row r="20" spans="1:5" x14ac:dyDescent="0.2">
      <c r="A20" s="26" t="s">
        <v>18</v>
      </c>
      <c r="B20" s="25">
        <v>220</v>
      </c>
      <c r="C20" s="25">
        <f t="shared" si="0"/>
        <v>662</v>
      </c>
      <c r="D20" s="25">
        <v>305</v>
      </c>
      <c r="E20" s="25">
        <v>357</v>
      </c>
    </row>
    <row r="21" spans="1:5" x14ac:dyDescent="0.2">
      <c r="A21" s="26" t="s">
        <v>19</v>
      </c>
      <c r="B21" s="25">
        <v>444</v>
      </c>
      <c r="C21" s="25">
        <f t="shared" si="0"/>
        <v>1407</v>
      </c>
      <c r="D21" s="25">
        <v>678</v>
      </c>
      <c r="E21" s="25">
        <v>729</v>
      </c>
    </row>
    <row r="22" spans="1:5" x14ac:dyDescent="0.2">
      <c r="A22" s="26" t="s">
        <v>20</v>
      </c>
      <c r="B22" s="25">
        <v>249</v>
      </c>
      <c r="C22" s="25">
        <f t="shared" si="0"/>
        <v>866</v>
      </c>
      <c r="D22" s="25">
        <v>421</v>
      </c>
      <c r="E22" s="25">
        <v>445</v>
      </c>
    </row>
    <row r="23" spans="1:5" x14ac:dyDescent="0.2">
      <c r="A23" s="26" t="s">
        <v>21</v>
      </c>
      <c r="B23" s="25">
        <v>643</v>
      </c>
      <c r="C23" s="25">
        <f t="shared" si="0"/>
        <v>2152</v>
      </c>
      <c r="D23" s="25">
        <v>1019</v>
      </c>
      <c r="E23" s="25">
        <v>1133</v>
      </c>
    </row>
    <row r="24" spans="1:5" x14ac:dyDescent="0.2">
      <c r="A24" s="26" t="s">
        <v>22</v>
      </c>
      <c r="B24" s="25">
        <v>380</v>
      </c>
      <c r="C24" s="25">
        <f t="shared" si="0"/>
        <v>1309</v>
      </c>
      <c r="D24" s="25">
        <v>629</v>
      </c>
      <c r="E24" s="25">
        <v>680</v>
      </c>
    </row>
    <row r="25" spans="1:5" x14ac:dyDescent="0.2">
      <c r="A25" s="26" t="s">
        <v>142</v>
      </c>
      <c r="B25" s="25">
        <v>346</v>
      </c>
      <c r="C25" s="25">
        <f t="shared" si="0"/>
        <v>840</v>
      </c>
      <c r="D25" s="25">
        <v>383</v>
      </c>
      <c r="E25" s="25">
        <v>457</v>
      </c>
    </row>
    <row r="26" spans="1:5" x14ac:dyDescent="0.2">
      <c r="A26" s="26" t="s">
        <v>143</v>
      </c>
      <c r="B26" s="25">
        <v>253</v>
      </c>
      <c r="C26" s="25">
        <f t="shared" si="0"/>
        <v>594</v>
      </c>
      <c r="D26" s="25">
        <v>273</v>
      </c>
      <c r="E26" s="25">
        <v>321</v>
      </c>
    </row>
    <row r="27" spans="1:5" x14ac:dyDescent="0.2">
      <c r="A27" s="26" t="s">
        <v>144</v>
      </c>
      <c r="B27" s="25">
        <v>306</v>
      </c>
      <c r="C27" s="25">
        <f t="shared" si="0"/>
        <v>741</v>
      </c>
      <c r="D27" s="25">
        <v>342</v>
      </c>
      <c r="E27" s="25">
        <v>399</v>
      </c>
    </row>
    <row r="28" spans="1:5" x14ac:dyDescent="0.2">
      <c r="A28" s="26" t="s">
        <v>145</v>
      </c>
      <c r="B28" s="25">
        <v>228</v>
      </c>
      <c r="C28" s="25">
        <f t="shared" si="0"/>
        <v>539</v>
      </c>
      <c r="D28" s="25">
        <v>254</v>
      </c>
      <c r="E28" s="25">
        <v>285</v>
      </c>
    </row>
    <row r="29" spans="1:5" x14ac:dyDescent="0.2">
      <c r="A29" s="26" t="s">
        <v>146</v>
      </c>
      <c r="B29" s="25">
        <v>269</v>
      </c>
      <c r="C29" s="25">
        <f t="shared" si="0"/>
        <v>674</v>
      </c>
      <c r="D29" s="25">
        <v>307</v>
      </c>
      <c r="E29" s="25">
        <v>367</v>
      </c>
    </row>
    <row r="30" spans="1:5" x14ac:dyDescent="0.2">
      <c r="A30" s="26" t="s">
        <v>147</v>
      </c>
      <c r="B30" s="25">
        <v>220</v>
      </c>
      <c r="C30" s="25">
        <f t="shared" si="0"/>
        <v>585</v>
      </c>
      <c r="D30" s="25">
        <v>266</v>
      </c>
      <c r="E30" s="25">
        <v>319</v>
      </c>
    </row>
    <row r="31" spans="1:5" x14ac:dyDescent="0.2">
      <c r="A31" s="26" t="s">
        <v>148</v>
      </c>
      <c r="B31" s="25">
        <v>292</v>
      </c>
      <c r="C31" s="25">
        <f t="shared" si="0"/>
        <v>783</v>
      </c>
      <c r="D31" s="25">
        <v>370</v>
      </c>
      <c r="E31" s="25">
        <v>413</v>
      </c>
    </row>
    <row r="32" spans="1:5" x14ac:dyDescent="0.2">
      <c r="A32" s="26" t="s">
        <v>30</v>
      </c>
      <c r="B32" s="25">
        <v>296</v>
      </c>
      <c r="C32" s="25">
        <f t="shared" si="0"/>
        <v>833</v>
      </c>
      <c r="D32" s="25">
        <v>398</v>
      </c>
      <c r="E32" s="25">
        <v>435</v>
      </c>
    </row>
    <row r="33" spans="1:5" x14ac:dyDescent="0.2">
      <c r="A33" s="26" t="s">
        <v>149</v>
      </c>
      <c r="B33" s="25">
        <v>116</v>
      </c>
      <c r="C33" s="25">
        <f t="shared" si="0"/>
        <v>344</v>
      </c>
      <c r="D33" s="25">
        <v>175</v>
      </c>
      <c r="E33" s="25">
        <v>169</v>
      </c>
    </row>
    <row r="34" spans="1:5" x14ac:dyDescent="0.2">
      <c r="A34" s="26" t="s">
        <v>150</v>
      </c>
      <c r="B34" s="25">
        <v>269</v>
      </c>
      <c r="C34" s="25">
        <f t="shared" si="0"/>
        <v>742</v>
      </c>
      <c r="D34" s="25">
        <v>369</v>
      </c>
      <c r="E34" s="25">
        <v>373</v>
      </c>
    </row>
    <row r="35" spans="1:5" x14ac:dyDescent="0.2">
      <c r="A35" s="26" t="s">
        <v>151</v>
      </c>
      <c r="B35" s="25">
        <v>146</v>
      </c>
      <c r="C35" s="25">
        <f t="shared" si="0"/>
        <v>410</v>
      </c>
      <c r="D35" s="25">
        <v>185</v>
      </c>
      <c r="E35" s="25">
        <v>225</v>
      </c>
    </row>
    <row r="36" spans="1:5" x14ac:dyDescent="0.2">
      <c r="A36" s="26" t="s">
        <v>152</v>
      </c>
      <c r="B36" s="25">
        <v>154</v>
      </c>
      <c r="C36" s="25">
        <f t="shared" si="0"/>
        <v>396</v>
      </c>
      <c r="D36" s="25">
        <v>202</v>
      </c>
      <c r="E36" s="25">
        <v>194</v>
      </c>
    </row>
    <row r="37" spans="1:5" x14ac:dyDescent="0.2">
      <c r="A37" s="26" t="s">
        <v>153</v>
      </c>
      <c r="B37" s="25">
        <v>175</v>
      </c>
      <c r="C37" s="25">
        <f t="shared" si="0"/>
        <v>445</v>
      </c>
      <c r="D37" s="25">
        <v>198</v>
      </c>
      <c r="E37" s="25">
        <v>247</v>
      </c>
    </row>
    <row r="38" spans="1:5" x14ac:dyDescent="0.2">
      <c r="A38" s="26" t="s">
        <v>154</v>
      </c>
      <c r="B38" s="25">
        <v>180</v>
      </c>
      <c r="C38" s="25">
        <f t="shared" si="0"/>
        <v>515</v>
      </c>
      <c r="D38" s="25">
        <v>247</v>
      </c>
      <c r="E38" s="25">
        <v>268</v>
      </c>
    </row>
    <row r="39" spans="1:5" x14ac:dyDescent="0.2">
      <c r="A39" s="26" t="s">
        <v>155</v>
      </c>
      <c r="B39" s="25">
        <v>159</v>
      </c>
      <c r="C39" s="25">
        <f t="shared" si="0"/>
        <v>424</v>
      </c>
      <c r="D39" s="25">
        <v>196</v>
      </c>
      <c r="E39" s="25">
        <v>228</v>
      </c>
    </row>
    <row r="40" spans="1:5" x14ac:dyDescent="0.2">
      <c r="A40" s="26" t="s">
        <v>156</v>
      </c>
      <c r="B40" s="25">
        <v>262</v>
      </c>
      <c r="C40" s="25">
        <f t="shared" si="0"/>
        <v>730</v>
      </c>
      <c r="D40" s="25">
        <v>348</v>
      </c>
      <c r="E40" s="25">
        <v>382</v>
      </c>
    </row>
    <row r="41" spans="1:5" x14ac:dyDescent="0.2">
      <c r="A41" s="26" t="s">
        <v>157</v>
      </c>
      <c r="B41" s="25">
        <v>329</v>
      </c>
      <c r="C41" s="25">
        <f t="shared" si="0"/>
        <v>1071</v>
      </c>
      <c r="D41" s="25">
        <v>530</v>
      </c>
      <c r="E41" s="25">
        <v>541</v>
      </c>
    </row>
    <row r="42" spans="1:5" x14ac:dyDescent="0.2">
      <c r="A42" s="26" t="s">
        <v>158</v>
      </c>
      <c r="B42" s="25">
        <v>196</v>
      </c>
      <c r="C42" s="25">
        <f t="shared" si="0"/>
        <v>721</v>
      </c>
      <c r="D42" s="25">
        <v>370</v>
      </c>
      <c r="E42" s="25">
        <v>351</v>
      </c>
    </row>
    <row r="43" spans="1:5" x14ac:dyDescent="0.2">
      <c r="A43" s="26" t="s">
        <v>159</v>
      </c>
      <c r="B43" s="25">
        <v>74</v>
      </c>
      <c r="C43" s="25">
        <f t="shared" si="0"/>
        <v>248</v>
      </c>
      <c r="D43" s="25">
        <v>128</v>
      </c>
      <c r="E43" s="25">
        <v>120</v>
      </c>
    </row>
    <row r="44" spans="1:5" x14ac:dyDescent="0.2">
      <c r="A44" s="26" t="s">
        <v>160</v>
      </c>
      <c r="B44" s="25">
        <v>166</v>
      </c>
      <c r="C44" s="25">
        <f t="shared" si="0"/>
        <v>586</v>
      </c>
      <c r="D44" s="25">
        <v>298</v>
      </c>
      <c r="E44" s="25">
        <v>288</v>
      </c>
    </row>
    <row r="45" spans="1:5" x14ac:dyDescent="0.2">
      <c r="A45" s="26" t="s">
        <v>43</v>
      </c>
      <c r="B45" s="25">
        <v>78</v>
      </c>
      <c r="C45" s="25">
        <f t="shared" si="0"/>
        <v>220</v>
      </c>
      <c r="D45" s="25">
        <v>101</v>
      </c>
      <c r="E45" s="25">
        <v>119</v>
      </c>
    </row>
    <row r="46" spans="1:5" x14ac:dyDescent="0.2">
      <c r="A46" s="26" t="s">
        <v>44</v>
      </c>
      <c r="B46" s="25">
        <v>72</v>
      </c>
      <c r="C46" s="25">
        <f t="shared" si="0"/>
        <v>236</v>
      </c>
      <c r="D46" s="25">
        <v>125</v>
      </c>
      <c r="E46" s="25">
        <v>111</v>
      </c>
    </row>
    <row r="47" spans="1:5" x14ac:dyDescent="0.2">
      <c r="A47" s="26" t="s">
        <v>45</v>
      </c>
      <c r="B47" s="25">
        <v>697</v>
      </c>
      <c r="C47" s="25">
        <f t="shared" si="0"/>
        <v>1925</v>
      </c>
      <c r="D47" s="25">
        <v>929</v>
      </c>
      <c r="E47" s="25">
        <v>996</v>
      </c>
    </row>
    <row r="48" spans="1:5" x14ac:dyDescent="0.2">
      <c r="A48" s="26" t="s">
        <v>46</v>
      </c>
      <c r="B48" s="25">
        <v>367</v>
      </c>
      <c r="C48" s="25">
        <f t="shared" si="0"/>
        <v>851</v>
      </c>
      <c r="D48" s="25">
        <v>406</v>
      </c>
      <c r="E48" s="25">
        <v>445</v>
      </c>
    </row>
    <row r="49" spans="1:5" x14ac:dyDescent="0.2">
      <c r="A49" s="26" t="s">
        <v>137</v>
      </c>
      <c r="B49" s="25">
        <v>356</v>
      </c>
      <c r="C49" s="25">
        <f t="shared" si="0"/>
        <v>981</v>
      </c>
      <c r="D49" s="25">
        <v>480</v>
      </c>
      <c r="E49" s="25">
        <v>501</v>
      </c>
    </row>
    <row r="50" spans="1:5" x14ac:dyDescent="0.2">
      <c r="A50" s="26" t="s">
        <v>47</v>
      </c>
      <c r="B50" s="25">
        <v>576</v>
      </c>
      <c r="C50" s="25">
        <f t="shared" si="0"/>
        <v>1246</v>
      </c>
      <c r="D50" s="25">
        <v>614</v>
      </c>
      <c r="E50" s="25">
        <v>632</v>
      </c>
    </row>
    <row r="51" spans="1:5" x14ac:dyDescent="0.2">
      <c r="A51" s="26" t="s">
        <v>48</v>
      </c>
      <c r="B51" s="25">
        <v>582</v>
      </c>
      <c r="C51" s="25">
        <f t="shared" si="0"/>
        <v>1458</v>
      </c>
      <c r="D51" s="25">
        <v>729</v>
      </c>
      <c r="E51" s="25">
        <v>729</v>
      </c>
    </row>
    <row r="52" spans="1:5" x14ac:dyDescent="0.2">
      <c r="A52" s="26" t="s">
        <v>49</v>
      </c>
      <c r="B52" s="25">
        <v>882</v>
      </c>
      <c r="C52" s="25">
        <f t="shared" si="0"/>
        <v>1867</v>
      </c>
      <c r="D52" s="25">
        <v>864</v>
      </c>
      <c r="E52" s="25">
        <v>1003</v>
      </c>
    </row>
    <row r="53" spans="1:5" x14ac:dyDescent="0.2">
      <c r="A53" s="26" t="s">
        <v>50</v>
      </c>
      <c r="B53" s="25">
        <v>470</v>
      </c>
      <c r="C53" s="25">
        <f t="shared" si="0"/>
        <v>1087</v>
      </c>
      <c r="D53" s="25">
        <v>539</v>
      </c>
      <c r="E53" s="25">
        <v>548</v>
      </c>
    </row>
    <row r="54" spans="1:5" x14ac:dyDescent="0.2">
      <c r="A54" s="26" t="s">
        <v>51</v>
      </c>
      <c r="B54" s="25">
        <v>280</v>
      </c>
      <c r="C54" s="25">
        <f t="shared" si="0"/>
        <v>563</v>
      </c>
      <c r="D54" s="25">
        <v>278</v>
      </c>
      <c r="E54" s="25">
        <v>285</v>
      </c>
    </row>
    <row r="55" spans="1:5" x14ac:dyDescent="0.2">
      <c r="A55" s="26" t="s">
        <v>52</v>
      </c>
      <c r="B55" s="25">
        <v>631</v>
      </c>
      <c r="C55" s="25">
        <f t="shared" si="0"/>
        <v>1659</v>
      </c>
      <c r="D55" s="25">
        <v>805</v>
      </c>
      <c r="E55" s="25">
        <v>854</v>
      </c>
    </row>
    <row r="56" spans="1:5" x14ac:dyDescent="0.2">
      <c r="A56" s="26" t="s">
        <v>53</v>
      </c>
      <c r="B56" s="25">
        <v>178</v>
      </c>
      <c r="C56" s="25">
        <f t="shared" si="0"/>
        <v>513</v>
      </c>
      <c r="D56" s="25">
        <v>230</v>
      </c>
      <c r="E56" s="25">
        <v>283</v>
      </c>
    </row>
    <row r="57" spans="1:5" x14ac:dyDescent="0.2">
      <c r="A57" s="26" t="s">
        <v>131</v>
      </c>
      <c r="B57" s="25">
        <v>1213</v>
      </c>
      <c r="C57" s="25">
        <f t="shared" si="0"/>
        <v>2598</v>
      </c>
      <c r="D57" s="25">
        <v>1193</v>
      </c>
      <c r="E57" s="25">
        <v>1405</v>
      </c>
    </row>
    <row r="58" spans="1:5" x14ac:dyDescent="0.2">
      <c r="A58" s="26" t="s">
        <v>54</v>
      </c>
      <c r="B58" s="25">
        <v>582</v>
      </c>
      <c r="C58" s="25">
        <f t="shared" si="0"/>
        <v>1341</v>
      </c>
      <c r="D58" s="25">
        <v>642</v>
      </c>
      <c r="E58" s="25">
        <v>699</v>
      </c>
    </row>
    <row r="59" spans="1:5" x14ac:dyDescent="0.2">
      <c r="A59" s="26" t="s">
        <v>55</v>
      </c>
      <c r="B59" s="25">
        <v>280</v>
      </c>
      <c r="C59" s="25">
        <f t="shared" si="0"/>
        <v>702</v>
      </c>
      <c r="D59" s="25">
        <v>318</v>
      </c>
      <c r="E59" s="25">
        <v>384</v>
      </c>
    </row>
    <row r="60" spans="1:5" x14ac:dyDescent="0.2">
      <c r="A60" s="26" t="s">
        <v>56</v>
      </c>
      <c r="B60" s="25">
        <v>663</v>
      </c>
      <c r="C60" s="25">
        <f t="shared" si="0"/>
        <v>1791</v>
      </c>
      <c r="D60" s="25">
        <v>872</v>
      </c>
      <c r="E60" s="25">
        <v>919</v>
      </c>
    </row>
    <row r="61" spans="1:5" x14ac:dyDescent="0.2">
      <c r="A61" s="26" t="s">
        <v>57</v>
      </c>
      <c r="B61" s="25">
        <v>147</v>
      </c>
      <c r="C61" s="25">
        <f t="shared" si="0"/>
        <v>371</v>
      </c>
      <c r="D61" s="25">
        <v>177</v>
      </c>
      <c r="E61" s="25">
        <v>194</v>
      </c>
    </row>
    <row r="62" spans="1:5" x14ac:dyDescent="0.2">
      <c r="A62" s="26" t="s">
        <v>161</v>
      </c>
      <c r="B62" s="25"/>
      <c r="C62" s="25"/>
      <c r="D62" s="25"/>
      <c r="E62" s="25"/>
    </row>
    <row r="63" spans="1:5" x14ac:dyDescent="0.2">
      <c r="A63" s="26" t="s">
        <v>58</v>
      </c>
      <c r="B63" s="25">
        <v>1328</v>
      </c>
      <c r="C63" s="25">
        <f t="shared" si="0"/>
        <v>3405</v>
      </c>
      <c r="D63" s="25">
        <v>1662</v>
      </c>
      <c r="E63" s="25">
        <v>1743</v>
      </c>
    </row>
    <row r="64" spans="1:5" x14ac:dyDescent="0.2">
      <c r="A64" s="26" t="s">
        <v>59</v>
      </c>
      <c r="B64" s="25">
        <v>751</v>
      </c>
      <c r="C64" s="25">
        <f t="shared" si="0"/>
        <v>1603</v>
      </c>
      <c r="D64" s="25">
        <v>776</v>
      </c>
      <c r="E64" s="25">
        <v>827</v>
      </c>
    </row>
    <row r="65" spans="1:5" x14ac:dyDescent="0.2">
      <c r="A65" s="26" t="s">
        <v>60</v>
      </c>
      <c r="B65" s="25">
        <v>189</v>
      </c>
      <c r="C65" s="25">
        <f t="shared" si="0"/>
        <v>445</v>
      </c>
      <c r="D65" s="25">
        <v>220</v>
      </c>
      <c r="E65" s="25">
        <v>225</v>
      </c>
    </row>
    <row r="66" spans="1:5" x14ac:dyDescent="0.2">
      <c r="A66" s="26" t="s">
        <v>61</v>
      </c>
      <c r="B66" s="25">
        <v>461</v>
      </c>
      <c r="C66" s="25">
        <f t="shared" si="0"/>
        <v>1013</v>
      </c>
      <c r="D66" s="25">
        <v>506</v>
      </c>
      <c r="E66" s="25">
        <v>507</v>
      </c>
    </row>
    <row r="67" spans="1:5" x14ac:dyDescent="0.2">
      <c r="A67" s="26" t="s">
        <v>62</v>
      </c>
      <c r="B67" s="25">
        <v>388</v>
      </c>
      <c r="C67" s="25">
        <f t="shared" si="0"/>
        <v>1061</v>
      </c>
      <c r="D67" s="25">
        <v>516</v>
      </c>
      <c r="E67" s="25">
        <v>545</v>
      </c>
    </row>
    <row r="68" spans="1:5" x14ac:dyDescent="0.2">
      <c r="A68" s="26" t="s">
        <v>63</v>
      </c>
      <c r="B68" s="25">
        <v>12</v>
      </c>
      <c r="C68" s="25">
        <f t="shared" si="0"/>
        <v>22</v>
      </c>
      <c r="D68" s="25">
        <v>14</v>
      </c>
      <c r="E68" s="25">
        <v>8</v>
      </c>
    </row>
    <row r="69" spans="1:5" x14ac:dyDescent="0.2">
      <c r="A69" s="26" t="s">
        <v>64</v>
      </c>
      <c r="B69" s="25">
        <v>411</v>
      </c>
      <c r="C69" s="25">
        <f t="shared" ref="C69:C132" si="1">SUM(D69:E69)</f>
        <v>1024</v>
      </c>
      <c r="D69" s="25">
        <v>488</v>
      </c>
      <c r="E69" s="25">
        <v>536</v>
      </c>
    </row>
    <row r="70" spans="1:5" x14ac:dyDescent="0.2">
      <c r="A70" s="26" t="s">
        <v>65</v>
      </c>
      <c r="B70" s="25">
        <v>191</v>
      </c>
      <c r="C70" s="25">
        <f t="shared" si="1"/>
        <v>392</v>
      </c>
      <c r="D70" s="25">
        <v>193</v>
      </c>
      <c r="E70" s="25">
        <v>199</v>
      </c>
    </row>
    <row r="71" spans="1:5" x14ac:dyDescent="0.2">
      <c r="A71" s="26" t="s">
        <v>66</v>
      </c>
      <c r="B71" s="25">
        <v>174</v>
      </c>
      <c r="C71" s="25">
        <f t="shared" si="1"/>
        <v>431</v>
      </c>
      <c r="D71" s="25">
        <v>206</v>
      </c>
      <c r="E71" s="25">
        <v>225</v>
      </c>
    </row>
    <row r="72" spans="1:5" x14ac:dyDescent="0.2">
      <c r="A72" s="26" t="s">
        <v>67</v>
      </c>
      <c r="B72" s="25">
        <v>119</v>
      </c>
      <c r="C72" s="25">
        <f t="shared" si="1"/>
        <v>305</v>
      </c>
      <c r="D72" s="25">
        <v>152</v>
      </c>
      <c r="E72" s="25">
        <v>153</v>
      </c>
    </row>
    <row r="73" spans="1:5" x14ac:dyDescent="0.2">
      <c r="A73" s="26" t="s">
        <v>68</v>
      </c>
      <c r="B73" s="25">
        <v>213</v>
      </c>
      <c r="C73" s="25">
        <f t="shared" si="1"/>
        <v>541</v>
      </c>
      <c r="D73" s="25">
        <v>260</v>
      </c>
      <c r="E73" s="25">
        <v>281</v>
      </c>
    </row>
    <row r="74" spans="1:5" x14ac:dyDescent="0.2">
      <c r="A74" s="26" t="s">
        <v>69</v>
      </c>
      <c r="B74" s="25">
        <v>163</v>
      </c>
      <c r="C74" s="25">
        <f t="shared" si="1"/>
        <v>396</v>
      </c>
      <c r="D74" s="25">
        <v>197</v>
      </c>
      <c r="E74" s="25">
        <v>199</v>
      </c>
    </row>
    <row r="75" spans="1:5" x14ac:dyDescent="0.2">
      <c r="A75" s="26" t="s">
        <v>70</v>
      </c>
      <c r="B75" s="25">
        <v>223</v>
      </c>
      <c r="C75" s="25">
        <f t="shared" si="1"/>
        <v>618</v>
      </c>
      <c r="D75" s="25">
        <v>318</v>
      </c>
      <c r="E75" s="25">
        <v>300</v>
      </c>
    </row>
    <row r="76" spans="1:5" x14ac:dyDescent="0.2">
      <c r="A76" s="26" t="s">
        <v>71</v>
      </c>
      <c r="B76" s="25">
        <v>94</v>
      </c>
      <c r="C76" s="25">
        <f t="shared" si="1"/>
        <v>245</v>
      </c>
      <c r="D76" s="25">
        <v>111</v>
      </c>
      <c r="E76" s="25">
        <v>134</v>
      </c>
    </row>
    <row r="77" spans="1:5" x14ac:dyDescent="0.2">
      <c r="A77" s="26" t="s">
        <v>72</v>
      </c>
      <c r="B77" s="25">
        <v>70</v>
      </c>
      <c r="C77" s="25">
        <f t="shared" si="1"/>
        <v>161</v>
      </c>
      <c r="D77" s="25">
        <v>76</v>
      </c>
      <c r="E77" s="25">
        <v>85</v>
      </c>
    </row>
    <row r="78" spans="1:5" x14ac:dyDescent="0.2">
      <c r="A78" s="26" t="s">
        <v>73</v>
      </c>
      <c r="B78" s="25">
        <v>157</v>
      </c>
      <c r="C78" s="25">
        <f t="shared" si="1"/>
        <v>359</v>
      </c>
      <c r="D78" s="25">
        <v>171</v>
      </c>
      <c r="E78" s="25">
        <v>188</v>
      </c>
    </row>
    <row r="79" spans="1:5" x14ac:dyDescent="0.2">
      <c r="A79" s="26" t="s">
        <v>74</v>
      </c>
      <c r="B79" s="25">
        <v>72</v>
      </c>
      <c r="C79" s="25">
        <f t="shared" si="1"/>
        <v>158</v>
      </c>
      <c r="D79" s="25">
        <v>91</v>
      </c>
      <c r="E79" s="25">
        <v>67</v>
      </c>
    </row>
    <row r="80" spans="1:5" x14ac:dyDescent="0.2">
      <c r="A80" s="26" t="s">
        <v>75</v>
      </c>
      <c r="B80" s="25">
        <v>223</v>
      </c>
      <c r="C80" s="25">
        <f t="shared" si="1"/>
        <v>605</v>
      </c>
      <c r="D80" s="25">
        <v>295</v>
      </c>
      <c r="E80" s="25">
        <v>310</v>
      </c>
    </row>
    <row r="81" spans="1:5" x14ac:dyDescent="0.2">
      <c r="A81" s="26" t="s">
        <v>76</v>
      </c>
      <c r="B81" s="25">
        <v>196</v>
      </c>
      <c r="C81" s="25">
        <f t="shared" si="1"/>
        <v>519</v>
      </c>
      <c r="D81" s="25">
        <v>244</v>
      </c>
      <c r="E81" s="25">
        <v>275</v>
      </c>
    </row>
    <row r="82" spans="1:5" x14ac:dyDescent="0.2">
      <c r="A82" s="26" t="s">
        <v>77</v>
      </c>
      <c r="B82" s="25">
        <v>240</v>
      </c>
      <c r="C82" s="25">
        <f t="shared" si="1"/>
        <v>653</v>
      </c>
      <c r="D82" s="25">
        <v>313</v>
      </c>
      <c r="E82" s="25">
        <v>340</v>
      </c>
    </row>
    <row r="83" spans="1:5" x14ac:dyDescent="0.2">
      <c r="A83" s="26" t="s">
        <v>78</v>
      </c>
      <c r="B83" s="25">
        <v>489</v>
      </c>
      <c r="C83" s="25">
        <f t="shared" si="1"/>
        <v>1273</v>
      </c>
      <c r="D83" s="25">
        <v>623</v>
      </c>
      <c r="E83" s="25">
        <v>650</v>
      </c>
    </row>
    <row r="84" spans="1:5" x14ac:dyDescent="0.2">
      <c r="A84" s="26" t="s">
        <v>79</v>
      </c>
      <c r="B84" s="25">
        <v>478</v>
      </c>
      <c r="C84" s="25">
        <f t="shared" si="1"/>
        <v>1293</v>
      </c>
      <c r="D84" s="25">
        <v>626</v>
      </c>
      <c r="E84" s="25">
        <v>667</v>
      </c>
    </row>
    <row r="85" spans="1:5" x14ac:dyDescent="0.2">
      <c r="A85" s="26" t="s">
        <v>80</v>
      </c>
      <c r="B85" s="25">
        <v>300</v>
      </c>
      <c r="C85" s="25">
        <f t="shared" si="1"/>
        <v>933</v>
      </c>
      <c r="D85" s="25">
        <v>472</v>
      </c>
      <c r="E85" s="25">
        <v>461</v>
      </c>
    </row>
    <row r="86" spans="1:5" x14ac:dyDescent="0.2">
      <c r="A86" s="26" t="s">
        <v>81</v>
      </c>
      <c r="B86" s="30"/>
      <c r="C86" s="25"/>
      <c r="D86" s="30"/>
      <c r="E86" s="30"/>
    </row>
    <row r="87" spans="1:5" x14ac:dyDescent="0.2">
      <c r="A87" s="26" t="s">
        <v>82</v>
      </c>
      <c r="B87" s="25">
        <v>576</v>
      </c>
      <c r="C87" s="25">
        <f t="shared" si="1"/>
        <v>1374</v>
      </c>
      <c r="D87" s="25">
        <v>681</v>
      </c>
      <c r="E87" s="25">
        <v>693</v>
      </c>
    </row>
    <row r="88" spans="1:5" x14ac:dyDescent="0.2">
      <c r="A88" s="26" t="s">
        <v>83</v>
      </c>
      <c r="B88" s="25">
        <v>520</v>
      </c>
      <c r="C88" s="25">
        <f t="shared" si="1"/>
        <v>1238</v>
      </c>
      <c r="D88" s="25">
        <v>602</v>
      </c>
      <c r="E88" s="25">
        <v>636</v>
      </c>
    </row>
    <row r="89" spans="1:5" x14ac:dyDescent="0.2">
      <c r="A89" s="26" t="s">
        <v>84</v>
      </c>
      <c r="B89" s="25">
        <v>447</v>
      </c>
      <c r="C89" s="25">
        <f t="shared" si="1"/>
        <v>1178</v>
      </c>
      <c r="D89" s="25">
        <v>571</v>
      </c>
      <c r="E89" s="25">
        <v>607</v>
      </c>
    </row>
    <row r="90" spans="1:5" x14ac:dyDescent="0.2">
      <c r="A90" s="26" t="s">
        <v>139</v>
      </c>
      <c r="B90" s="25">
        <v>343</v>
      </c>
      <c r="C90" s="25">
        <f t="shared" si="1"/>
        <v>921</v>
      </c>
      <c r="D90" s="25">
        <v>465</v>
      </c>
      <c r="E90" s="25">
        <v>456</v>
      </c>
    </row>
    <row r="91" spans="1:5" x14ac:dyDescent="0.2">
      <c r="A91" s="26" t="s">
        <v>140</v>
      </c>
      <c r="B91" s="25">
        <v>189</v>
      </c>
      <c r="C91" s="25">
        <f t="shared" si="1"/>
        <v>505</v>
      </c>
      <c r="D91" s="25">
        <v>259</v>
      </c>
      <c r="E91" s="25">
        <v>246</v>
      </c>
    </row>
    <row r="92" spans="1:5" x14ac:dyDescent="0.2">
      <c r="A92" s="26" t="s">
        <v>85</v>
      </c>
      <c r="B92" s="25">
        <v>134</v>
      </c>
      <c r="C92" s="25">
        <f t="shared" si="1"/>
        <v>292</v>
      </c>
      <c r="D92" s="25">
        <v>137</v>
      </c>
      <c r="E92" s="25">
        <v>155</v>
      </c>
    </row>
    <row r="93" spans="1:5" x14ac:dyDescent="0.2">
      <c r="A93" s="26" t="s">
        <v>86</v>
      </c>
      <c r="B93" s="25">
        <v>262</v>
      </c>
      <c r="C93" s="25">
        <f t="shared" si="1"/>
        <v>501</v>
      </c>
      <c r="D93" s="25">
        <v>225</v>
      </c>
      <c r="E93" s="25">
        <v>276</v>
      </c>
    </row>
    <row r="94" spans="1:5" x14ac:dyDescent="0.2">
      <c r="A94" s="26" t="s">
        <v>87</v>
      </c>
      <c r="B94" s="25">
        <v>262</v>
      </c>
      <c r="C94" s="25">
        <f t="shared" si="1"/>
        <v>558</v>
      </c>
      <c r="D94" s="25">
        <v>262</v>
      </c>
      <c r="E94" s="25">
        <v>296</v>
      </c>
    </row>
    <row r="95" spans="1:5" x14ac:dyDescent="0.2">
      <c r="A95" s="26" t="s">
        <v>88</v>
      </c>
      <c r="B95" s="25">
        <v>296</v>
      </c>
      <c r="C95" s="25">
        <f t="shared" si="1"/>
        <v>724</v>
      </c>
      <c r="D95" s="25">
        <v>332</v>
      </c>
      <c r="E95" s="25">
        <v>392</v>
      </c>
    </row>
    <row r="96" spans="1:5" x14ac:dyDescent="0.2">
      <c r="A96" s="26" t="s">
        <v>89</v>
      </c>
      <c r="B96" s="30"/>
      <c r="C96" s="25"/>
      <c r="D96" s="30"/>
      <c r="E96" s="30"/>
    </row>
    <row r="97" spans="1:5" x14ac:dyDescent="0.2">
      <c r="A97" s="26" t="s">
        <v>90</v>
      </c>
      <c r="B97" s="25">
        <v>332</v>
      </c>
      <c r="C97" s="25">
        <f t="shared" si="1"/>
        <v>672</v>
      </c>
      <c r="D97" s="25">
        <v>353</v>
      </c>
      <c r="E97" s="25">
        <v>319</v>
      </c>
    </row>
    <row r="98" spans="1:5" x14ac:dyDescent="0.2">
      <c r="A98" s="26" t="s">
        <v>91</v>
      </c>
      <c r="B98" s="25">
        <v>500</v>
      </c>
      <c r="C98" s="25">
        <f t="shared" si="1"/>
        <v>1102</v>
      </c>
      <c r="D98" s="25">
        <v>541</v>
      </c>
      <c r="E98" s="25">
        <v>561</v>
      </c>
    </row>
    <row r="99" spans="1:5" x14ac:dyDescent="0.2">
      <c r="A99" s="26" t="s">
        <v>92</v>
      </c>
      <c r="B99" s="25">
        <v>417</v>
      </c>
      <c r="C99" s="25">
        <f t="shared" si="1"/>
        <v>947</v>
      </c>
      <c r="D99" s="25">
        <v>479</v>
      </c>
      <c r="E99" s="25">
        <v>468</v>
      </c>
    </row>
    <row r="100" spans="1:5" x14ac:dyDescent="0.2">
      <c r="A100" s="26" t="s">
        <v>93</v>
      </c>
      <c r="B100" s="25">
        <v>349</v>
      </c>
      <c r="C100" s="25">
        <f t="shared" si="1"/>
        <v>798</v>
      </c>
      <c r="D100" s="25">
        <v>387</v>
      </c>
      <c r="E100" s="25">
        <v>411</v>
      </c>
    </row>
    <row r="101" spans="1:5" x14ac:dyDescent="0.2">
      <c r="A101" s="26" t="s">
        <v>141</v>
      </c>
      <c r="B101" s="25">
        <v>178</v>
      </c>
      <c r="C101" s="25">
        <f t="shared" si="1"/>
        <v>435</v>
      </c>
      <c r="D101" s="25">
        <v>209</v>
      </c>
      <c r="E101" s="25">
        <v>226</v>
      </c>
    </row>
    <row r="102" spans="1:5" x14ac:dyDescent="0.2">
      <c r="A102" s="26" t="s">
        <v>94</v>
      </c>
      <c r="B102" s="25">
        <v>291</v>
      </c>
      <c r="C102" s="25">
        <f t="shared" si="1"/>
        <v>572</v>
      </c>
      <c r="D102" s="25">
        <v>286</v>
      </c>
      <c r="E102" s="25">
        <v>286</v>
      </c>
    </row>
    <row r="103" spans="1:5" x14ac:dyDescent="0.2">
      <c r="A103" s="26" t="s">
        <v>95</v>
      </c>
      <c r="B103" s="25">
        <v>60</v>
      </c>
      <c r="C103" s="25">
        <f t="shared" si="1"/>
        <v>127</v>
      </c>
      <c r="D103" s="25">
        <v>61</v>
      </c>
      <c r="E103" s="25">
        <v>66</v>
      </c>
    </row>
    <row r="104" spans="1:5" x14ac:dyDescent="0.2">
      <c r="A104" s="26" t="s">
        <v>96</v>
      </c>
      <c r="B104" s="25">
        <v>126</v>
      </c>
      <c r="C104" s="25">
        <f t="shared" si="1"/>
        <v>258</v>
      </c>
      <c r="D104" s="25">
        <v>124</v>
      </c>
      <c r="E104" s="25">
        <v>134</v>
      </c>
    </row>
    <row r="105" spans="1:5" x14ac:dyDescent="0.2">
      <c r="A105" s="26" t="s">
        <v>97</v>
      </c>
      <c r="B105" s="25">
        <v>126</v>
      </c>
      <c r="C105" s="25">
        <f t="shared" si="1"/>
        <v>232</v>
      </c>
      <c r="D105" s="25">
        <v>104</v>
      </c>
      <c r="E105" s="25">
        <v>128</v>
      </c>
    </row>
    <row r="106" spans="1:5" x14ac:dyDescent="0.2">
      <c r="A106" s="26" t="s">
        <v>98</v>
      </c>
      <c r="B106" s="25">
        <v>176</v>
      </c>
      <c r="C106" s="25">
        <f t="shared" si="1"/>
        <v>312</v>
      </c>
      <c r="D106" s="25">
        <v>152</v>
      </c>
      <c r="E106" s="25">
        <v>160</v>
      </c>
    </row>
    <row r="107" spans="1:5" x14ac:dyDescent="0.2">
      <c r="A107" s="26" t="s">
        <v>99</v>
      </c>
      <c r="B107" s="25">
        <v>117</v>
      </c>
      <c r="C107" s="25">
        <f t="shared" si="1"/>
        <v>209</v>
      </c>
      <c r="D107" s="25">
        <v>108</v>
      </c>
      <c r="E107" s="25">
        <v>101</v>
      </c>
    </row>
    <row r="108" spans="1:5" x14ac:dyDescent="0.2">
      <c r="A108" s="26" t="s">
        <v>100</v>
      </c>
      <c r="B108" s="25">
        <v>324</v>
      </c>
      <c r="C108" s="25">
        <f t="shared" si="1"/>
        <v>679</v>
      </c>
      <c r="D108" s="25">
        <v>329</v>
      </c>
      <c r="E108" s="25">
        <v>350</v>
      </c>
    </row>
    <row r="109" spans="1:5" x14ac:dyDescent="0.2">
      <c r="A109" s="26" t="s">
        <v>101</v>
      </c>
      <c r="B109" s="25">
        <v>235</v>
      </c>
      <c r="C109" s="25">
        <f t="shared" si="1"/>
        <v>377</v>
      </c>
      <c r="D109" s="25">
        <v>209</v>
      </c>
      <c r="E109" s="25">
        <v>168</v>
      </c>
    </row>
    <row r="110" spans="1:5" x14ac:dyDescent="0.2">
      <c r="A110" s="26" t="s">
        <v>102</v>
      </c>
      <c r="B110" s="25">
        <v>250</v>
      </c>
      <c r="C110" s="25">
        <f t="shared" si="1"/>
        <v>504</v>
      </c>
      <c r="D110" s="25">
        <v>284</v>
      </c>
      <c r="E110" s="25">
        <v>220</v>
      </c>
    </row>
    <row r="111" spans="1:5" x14ac:dyDescent="0.2">
      <c r="A111" s="26" t="s">
        <v>103</v>
      </c>
      <c r="B111" s="25">
        <v>69</v>
      </c>
      <c r="C111" s="25">
        <f t="shared" si="1"/>
        <v>141</v>
      </c>
      <c r="D111" s="25">
        <v>73</v>
      </c>
      <c r="E111" s="25">
        <v>68</v>
      </c>
    </row>
    <row r="112" spans="1:5" x14ac:dyDescent="0.2">
      <c r="A112" s="26" t="s">
        <v>104</v>
      </c>
      <c r="B112" s="25">
        <v>227</v>
      </c>
      <c r="C112" s="25">
        <f t="shared" si="1"/>
        <v>586</v>
      </c>
      <c r="D112" s="25">
        <v>281</v>
      </c>
      <c r="E112" s="25">
        <v>305</v>
      </c>
    </row>
    <row r="113" spans="1:5" x14ac:dyDescent="0.2">
      <c r="A113" s="26" t="s">
        <v>105</v>
      </c>
      <c r="B113" s="25">
        <v>575</v>
      </c>
      <c r="C113" s="25">
        <f t="shared" si="1"/>
        <v>1303</v>
      </c>
      <c r="D113" s="25">
        <v>680</v>
      </c>
      <c r="E113" s="25">
        <v>623</v>
      </c>
    </row>
    <row r="114" spans="1:5" x14ac:dyDescent="0.2">
      <c r="A114" s="26" t="s">
        <v>106</v>
      </c>
      <c r="B114" s="25">
        <v>3</v>
      </c>
      <c r="C114" s="25">
        <f t="shared" si="1"/>
        <v>4</v>
      </c>
      <c r="D114" s="25">
        <v>3</v>
      </c>
      <c r="E114" s="25">
        <v>1</v>
      </c>
    </row>
    <row r="115" spans="1:5" x14ac:dyDescent="0.2">
      <c r="A115" s="26" t="s">
        <v>107</v>
      </c>
      <c r="B115" s="25">
        <v>248</v>
      </c>
      <c r="C115" s="25">
        <f t="shared" si="1"/>
        <v>628</v>
      </c>
      <c r="D115" s="25">
        <v>329</v>
      </c>
      <c r="E115" s="25">
        <v>299</v>
      </c>
    </row>
    <row r="116" spans="1:5" x14ac:dyDescent="0.2">
      <c r="A116" s="26" t="s">
        <v>108</v>
      </c>
      <c r="B116" s="25">
        <v>198</v>
      </c>
      <c r="C116" s="25">
        <f t="shared" si="1"/>
        <v>397</v>
      </c>
      <c r="D116" s="25">
        <v>183</v>
      </c>
      <c r="E116" s="25">
        <v>214</v>
      </c>
    </row>
    <row r="117" spans="1:5" x14ac:dyDescent="0.2">
      <c r="A117" s="26" t="s">
        <v>109</v>
      </c>
      <c r="B117" s="25">
        <v>194</v>
      </c>
      <c r="C117" s="25">
        <f t="shared" si="1"/>
        <v>515</v>
      </c>
      <c r="D117" s="25">
        <v>248</v>
      </c>
      <c r="E117" s="25">
        <v>267</v>
      </c>
    </row>
    <row r="118" spans="1:5" x14ac:dyDescent="0.2">
      <c r="A118" s="26" t="s">
        <v>110</v>
      </c>
      <c r="B118" s="25">
        <v>286</v>
      </c>
      <c r="C118" s="25">
        <f t="shared" si="1"/>
        <v>751</v>
      </c>
      <c r="D118" s="25">
        <v>388</v>
      </c>
      <c r="E118" s="25">
        <v>363</v>
      </c>
    </row>
    <row r="119" spans="1:5" x14ac:dyDescent="0.2">
      <c r="A119" s="26" t="s">
        <v>111</v>
      </c>
      <c r="B119" s="25">
        <v>228</v>
      </c>
      <c r="C119" s="25">
        <f t="shared" si="1"/>
        <v>670</v>
      </c>
      <c r="D119" s="25">
        <v>330</v>
      </c>
      <c r="E119" s="25">
        <v>340</v>
      </c>
    </row>
    <row r="120" spans="1:5" x14ac:dyDescent="0.2">
      <c r="A120" s="26" t="s">
        <v>112</v>
      </c>
      <c r="B120" s="25">
        <v>209</v>
      </c>
      <c r="C120" s="25">
        <f t="shared" si="1"/>
        <v>570</v>
      </c>
      <c r="D120" s="25">
        <v>280</v>
      </c>
      <c r="E120" s="25">
        <v>290</v>
      </c>
    </row>
    <row r="121" spans="1:5" x14ac:dyDescent="0.2">
      <c r="A121" s="26" t="s">
        <v>113</v>
      </c>
      <c r="B121" s="25">
        <v>86</v>
      </c>
      <c r="C121" s="25">
        <f t="shared" si="1"/>
        <v>142</v>
      </c>
      <c r="D121" s="25">
        <v>84</v>
      </c>
      <c r="E121" s="25">
        <v>58</v>
      </c>
    </row>
    <row r="122" spans="1:5" x14ac:dyDescent="0.2">
      <c r="A122" s="26" t="s">
        <v>114</v>
      </c>
      <c r="B122" s="25">
        <v>56</v>
      </c>
      <c r="C122" s="25">
        <f t="shared" si="1"/>
        <v>66</v>
      </c>
      <c r="D122" s="25">
        <v>41</v>
      </c>
      <c r="E122" s="25">
        <v>25</v>
      </c>
    </row>
    <row r="123" spans="1:5" x14ac:dyDescent="0.2">
      <c r="A123" s="26" t="s">
        <v>115</v>
      </c>
      <c r="B123" s="25">
        <v>12</v>
      </c>
      <c r="C123" s="25">
        <f t="shared" si="1"/>
        <v>30</v>
      </c>
      <c r="D123" s="25">
        <v>13</v>
      </c>
      <c r="E123" s="25">
        <v>17</v>
      </c>
    </row>
    <row r="124" spans="1:5" x14ac:dyDescent="0.2">
      <c r="A124" s="26" t="s">
        <v>116</v>
      </c>
      <c r="B124" s="25">
        <v>113</v>
      </c>
      <c r="C124" s="25">
        <f t="shared" si="1"/>
        <v>197</v>
      </c>
      <c r="D124" s="25">
        <v>114</v>
      </c>
      <c r="E124" s="25">
        <v>83</v>
      </c>
    </row>
    <row r="125" spans="1:5" x14ac:dyDescent="0.2">
      <c r="A125" s="26" t="s">
        <v>117</v>
      </c>
      <c r="B125" s="25">
        <v>39</v>
      </c>
      <c r="C125" s="25">
        <f t="shared" si="1"/>
        <v>93</v>
      </c>
      <c r="D125" s="25">
        <v>52</v>
      </c>
      <c r="E125" s="25">
        <v>41</v>
      </c>
    </row>
    <row r="126" spans="1:5" x14ac:dyDescent="0.2">
      <c r="A126" s="26" t="s">
        <v>118</v>
      </c>
      <c r="B126" s="25">
        <v>27</v>
      </c>
      <c r="C126" s="25">
        <f t="shared" si="1"/>
        <v>61</v>
      </c>
      <c r="D126" s="25">
        <v>34</v>
      </c>
      <c r="E126" s="25">
        <v>27</v>
      </c>
    </row>
    <row r="127" spans="1:5" x14ac:dyDescent="0.2">
      <c r="A127" s="26" t="s">
        <v>119</v>
      </c>
      <c r="B127" s="25">
        <v>1</v>
      </c>
      <c r="C127" s="25">
        <f t="shared" si="1"/>
        <v>1</v>
      </c>
      <c r="D127" s="25">
        <v>1</v>
      </c>
      <c r="E127" s="25"/>
    </row>
    <row r="128" spans="1:5" x14ac:dyDescent="0.2">
      <c r="A128" s="26" t="s">
        <v>120</v>
      </c>
      <c r="B128" s="25">
        <v>369</v>
      </c>
      <c r="C128" s="25">
        <f t="shared" si="1"/>
        <v>984</v>
      </c>
      <c r="D128" s="25">
        <v>487</v>
      </c>
      <c r="E128" s="25">
        <v>497</v>
      </c>
    </row>
    <row r="129" spans="1:5" x14ac:dyDescent="0.2">
      <c r="A129" s="26" t="s">
        <v>121</v>
      </c>
      <c r="B129" s="25">
        <v>219</v>
      </c>
      <c r="C129" s="25">
        <f t="shared" si="1"/>
        <v>581</v>
      </c>
      <c r="D129" s="25">
        <v>279</v>
      </c>
      <c r="E129" s="25">
        <v>302</v>
      </c>
    </row>
    <row r="130" spans="1:5" x14ac:dyDescent="0.2">
      <c r="A130" s="26" t="s">
        <v>132</v>
      </c>
      <c r="B130" s="25">
        <v>289</v>
      </c>
      <c r="C130" s="25">
        <f t="shared" si="1"/>
        <v>763</v>
      </c>
      <c r="D130" s="25">
        <v>389</v>
      </c>
      <c r="E130" s="25">
        <v>374</v>
      </c>
    </row>
    <row r="131" spans="1:5" x14ac:dyDescent="0.2">
      <c r="A131" s="26" t="s">
        <v>122</v>
      </c>
      <c r="B131" s="25">
        <v>214</v>
      </c>
      <c r="C131" s="25">
        <f t="shared" si="1"/>
        <v>576</v>
      </c>
      <c r="D131" s="25">
        <v>281</v>
      </c>
      <c r="E131" s="25">
        <v>295</v>
      </c>
    </row>
    <row r="132" spans="1:5" x14ac:dyDescent="0.2">
      <c r="A132" s="26" t="s">
        <v>123</v>
      </c>
      <c r="B132" s="25">
        <v>307</v>
      </c>
      <c r="C132" s="25">
        <f t="shared" si="1"/>
        <v>893</v>
      </c>
      <c r="D132" s="25">
        <v>436</v>
      </c>
      <c r="E132" s="25">
        <v>457</v>
      </c>
    </row>
    <row r="133" spans="1:5" x14ac:dyDescent="0.2">
      <c r="A133" s="26" t="s">
        <v>124</v>
      </c>
      <c r="B133" s="25">
        <v>107</v>
      </c>
      <c r="C133" s="25">
        <f t="shared" ref="C133:C138" si="2">SUM(D133:E133)</f>
        <v>327</v>
      </c>
      <c r="D133" s="25">
        <v>151</v>
      </c>
      <c r="E133" s="25">
        <v>176</v>
      </c>
    </row>
    <row r="134" spans="1:5" x14ac:dyDescent="0.2">
      <c r="A134" s="26" t="s">
        <v>125</v>
      </c>
      <c r="B134" s="25">
        <v>176</v>
      </c>
      <c r="C134" s="25">
        <f t="shared" si="2"/>
        <v>486</v>
      </c>
      <c r="D134" s="25">
        <v>243</v>
      </c>
      <c r="E134" s="25">
        <v>243</v>
      </c>
    </row>
    <row r="135" spans="1:5" x14ac:dyDescent="0.2">
      <c r="A135" s="26" t="s">
        <v>126</v>
      </c>
      <c r="B135" s="25">
        <v>291</v>
      </c>
      <c r="C135" s="25">
        <f t="shared" si="2"/>
        <v>847</v>
      </c>
      <c r="D135" s="25">
        <v>402</v>
      </c>
      <c r="E135" s="25">
        <v>445</v>
      </c>
    </row>
    <row r="136" spans="1:5" x14ac:dyDescent="0.2">
      <c r="A136" s="26" t="s">
        <v>127</v>
      </c>
      <c r="B136" s="25">
        <v>338</v>
      </c>
      <c r="C136" s="25">
        <f t="shared" si="2"/>
        <v>907</v>
      </c>
      <c r="D136" s="25">
        <v>454</v>
      </c>
      <c r="E136" s="25">
        <v>453</v>
      </c>
    </row>
    <row r="137" spans="1:5" x14ac:dyDescent="0.2">
      <c r="A137" s="26" t="s">
        <v>128</v>
      </c>
      <c r="B137" s="25">
        <v>235</v>
      </c>
      <c r="C137" s="25">
        <f t="shared" si="2"/>
        <v>497</v>
      </c>
      <c r="D137" s="25">
        <v>259</v>
      </c>
      <c r="E137" s="25">
        <v>238</v>
      </c>
    </row>
    <row r="138" spans="1:5" x14ac:dyDescent="0.2">
      <c r="A138" s="26" t="s">
        <v>129</v>
      </c>
      <c r="B138" s="25">
        <v>67</v>
      </c>
      <c r="C138" s="25">
        <f t="shared" si="2"/>
        <v>185</v>
      </c>
      <c r="D138" s="25">
        <v>86</v>
      </c>
      <c r="E138" s="25">
        <v>99</v>
      </c>
    </row>
    <row r="139" spans="1:5" ht="13.8" thickBot="1" x14ac:dyDescent="0.25">
      <c r="A139" s="27" t="s">
        <v>130</v>
      </c>
      <c r="B139" s="28">
        <v>73</v>
      </c>
      <c r="C139" s="28">
        <f>SUM(D139:E139)</f>
        <v>84</v>
      </c>
      <c r="D139" s="28">
        <v>42</v>
      </c>
      <c r="E139" s="28">
        <v>42</v>
      </c>
    </row>
    <row r="140" spans="1:5" x14ac:dyDescent="0.2">
      <c r="A140" s="8" t="s">
        <v>164</v>
      </c>
      <c r="B140" s="29"/>
      <c r="C140" s="29"/>
      <c r="D140" s="29"/>
      <c r="E140" s="29"/>
    </row>
    <row r="142" spans="1:5" x14ac:dyDescent="0.2">
      <c r="B142" s="34"/>
      <c r="D142" s="34"/>
      <c r="E142" s="34"/>
    </row>
    <row r="144" spans="1:5" x14ac:dyDescent="0.2">
      <c r="B144" s="34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39E3-E308-4202-B9DC-F29F5ED87916}">
  <dimension ref="A1:H156"/>
  <sheetViews>
    <sheetView zoomScaleNormal="100" workbookViewId="0">
      <pane ySplit="2" topLeftCell="A3" activePane="bottomLeft" state="frozen"/>
      <selection pane="bottomLeft" activeCell="J27" sqref="J27"/>
    </sheetView>
  </sheetViews>
  <sheetFormatPr defaultColWidth="9" defaultRowHeight="13.2" x14ac:dyDescent="0.2"/>
  <cols>
    <col min="1" max="1" width="15.44140625" style="43" bestFit="1" customWidth="1"/>
    <col min="2" max="2" width="10.21875" style="43" bestFit="1" customWidth="1"/>
    <col min="3" max="3" width="9" style="43" customWidth="1"/>
    <col min="4" max="16384" width="9" style="43"/>
  </cols>
  <sheetData>
    <row r="1" spans="1:8" ht="13.8" thickBot="1" x14ac:dyDescent="0.25">
      <c r="A1" s="41" t="s">
        <v>192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46" t="s">
        <v>1</v>
      </c>
      <c r="B3" s="59">
        <v>313</v>
      </c>
      <c r="C3" s="59">
        <f>SUM(D3:E3)</f>
        <v>661</v>
      </c>
      <c r="D3" s="59">
        <v>329</v>
      </c>
      <c r="E3" s="59">
        <v>332</v>
      </c>
      <c r="H3" s="48"/>
    </row>
    <row r="4" spans="1:8" x14ac:dyDescent="0.2">
      <c r="A4" s="49" t="s">
        <v>2</v>
      </c>
      <c r="B4" s="59">
        <v>8</v>
      </c>
      <c r="C4" s="59">
        <f t="shared" ref="C4:C67" si="0">SUM(D4:E4)</f>
        <v>23</v>
      </c>
      <c r="D4" s="59">
        <v>12</v>
      </c>
      <c r="E4" s="59">
        <v>11</v>
      </c>
      <c r="H4" s="48"/>
    </row>
    <row r="5" spans="1:8" x14ac:dyDescent="0.2">
      <c r="A5" s="49" t="s">
        <v>4</v>
      </c>
      <c r="B5" s="59">
        <v>266</v>
      </c>
      <c r="C5" s="59">
        <f>SUM(D5:E5)</f>
        <v>601</v>
      </c>
      <c r="D5" s="59">
        <v>283</v>
      </c>
      <c r="E5" s="59">
        <v>318</v>
      </c>
      <c r="H5" s="48"/>
    </row>
    <row r="6" spans="1:8" x14ac:dyDescent="0.2">
      <c r="A6" s="49" t="s">
        <v>3</v>
      </c>
      <c r="B6" s="59">
        <v>249</v>
      </c>
      <c r="C6" s="59">
        <f t="shared" si="0"/>
        <v>576</v>
      </c>
      <c r="D6" s="59">
        <v>277</v>
      </c>
      <c r="E6" s="59">
        <v>299</v>
      </c>
      <c r="H6" s="48"/>
    </row>
    <row r="7" spans="1:8" x14ac:dyDescent="0.2">
      <c r="A7" s="49" t="s">
        <v>5</v>
      </c>
      <c r="B7" s="59">
        <v>176</v>
      </c>
      <c r="C7" s="59">
        <f t="shared" si="0"/>
        <v>427</v>
      </c>
      <c r="D7" s="59">
        <v>206</v>
      </c>
      <c r="E7" s="59">
        <v>221</v>
      </c>
      <c r="H7" s="48"/>
    </row>
    <row r="8" spans="1:8" x14ac:dyDescent="0.2">
      <c r="A8" s="49" t="s">
        <v>6</v>
      </c>
      <c r="B8" s="59">
        <v>369</v>
      </c>
      <c r="C8" s="59">
        <f t="shared" si="0"/>
        <v>808</v>
      </c>
      <c r="D8" s="59">
        <v>391</v>
      </c>
      <c r="E8" s="59">
        <v>417</v>
      </c>
      <c r="H8" s="48"/>
    </row>
    <row r="9" spans="1:8" x14ac:dyDescent="0.2">
      <c r="A9" s="49" t="s">
        <v>7</v>
      </c>
      <c r="B9" s="59">
        <v>226</v>
      </c>
      <c r="C9" s="59">
        <f t="shared" si="0"/>
        <v>495</v>
      </c>
      <c r="D9" s="59">
        <v>229</v>
      </c>
      <c r="E9" s="59">
        <v>266</v>
      </c>
      <c r="H9" s="48"/>
    </row>
    <row r="10" spans="1:8" x14ac:dyDescent="0.2">
      <c r="A10" s="49" t="s">
        <v>8</v>
      </c>
      <c r="B10" s="59">
        <v>209</v>
      </c>
      <c r="C10" s="59">
        <f t="shared" si="0"/>
        <v>527</v>
      </c>
      <c r="D10" s="59">
        <v>255</v>
      </c>
      <c r="E10" s="59">
        <v>272</v>
      </c>
      <c r="H10" s="48"/>
    </row>
    <row r="11" spans="1:8" x14ac:dyDescent="0.2">
      <c r="A11" s="49" t="s">
        <v>9</v>
      </c>
      <c r="B11" s="59">
        <v>466</v>
      </c>
      <c r="C11" s="59">
        <f t="shared" si="0"/>
        <v>1168</v>
      </c>
      <c r="D11" s="59">
        <v>545</v>
      </c>
      <c r="E11" s="59">
        <v>623</v>
      </c>
      <c r="H11" s="48"/>
    </row>
    <row r="12" spans="1:8" x14ac:dyDescent="0.2">
      <c r="A12" s="49" t="s">
        <v>10</v>
      </c>
      <c r="B12" s="59">
        <v>364</v>
      </c>
      <c r="C12" s="59">
        <f t="shared" si="0"/>
        <v>839</v>
      </c>
      <c r="D12" s="59">
        <v>401</v>
      </c>
      <c r="E12" s="59">
        <v>438</v>
      </c>
      <c r="H12" s="48"/>
    </row>
    <row r="13" spans="1:8" x14ac:dyDescent="0.2">
      <c r="A13" s="49" t="s">
        <v>11</v>
      </c>
      <c r="B13" s="59">
        <v>419</v>
      </c>
      <c r="C13" s="59">
        <f t="shared" si="0"/>
        <v>974</v>
      </c>
      <c r="D13" s="59">
        <v>456</v>
      </c>
      <c r="E13" s="59">
        <v>518</v>
      </c>
      <c r="H13" s="48"/>
    </row>
    <row r="14" spans="1:8" x14ac:dyDescent="0.2">
      <c r="A14" s="49" t="s">
        <v>12</v>
      </c>
      <c r="B14" s="59">
        <v>434</v>
      </c>
      <c r="C14" s="59">
        <f t="shared" si="0"/>
        <v>1131</v>
      </c>
      <c r="D14" s="59">
        <v>554</v>
      </c>
      <c r="E14" s="59">
        <v>577</v>
      </c>
      <c r="H14" s="48"/>
    </row>
    <row r="15" spans="1:8" x14ac:dyDescent="0.2">
      <c r="A15" s="49" t="s">
        <v>13</v>
      </c>
      <c r="B15" s="59">
        <v>128</v>
      </c>
      <c r="C15" s="59">
        <f t="shared" si="0"/>
        <v>317</v>
      </c>
      <c r="D15" s="59">
        <v>155</v>
      </c>
      <c r="E15" s="59">
        <v>162</v>
      </c>
      <c r="H15" s="48"/>
    </row>
    <row r="16" spans="1:8" x14ac:dyDescent="0.2">
      <c r="A16" s="49" t="s">
        <v>14</v>
      </c>
      <c r="B16" s="59">
        <v>161</v>
      </c>
      <c r="C16" s="59">
        <f t="shared" si="0"/>
        <v>437</v>
      </c>
      <c r="D16" s="59">
        <v>208</v>
      </c>
      <c r="E16" s="59">
        <v>229</v>
      </c>
      <c r="H16" s="48"/>
    </row>
    <row r="17" spans="1:8" x14ac:dyDescent="0.2">
      <c r="A17" s="49" t="s">
        <v>15</v>
      </c>
      <c r="B17" s="59">
        <v>216</v>
      </c>
      <c r="C17" s="59">
        <f t="shared" si="0"/>
        <v>527</v>
      </c>
      <c r="D17" s="59">
        <v>258</v>
      </c>
      <c r="E17" s="59">
        <v>269</v>
      </c>
      <c r="H17" s="48"/>
    </row>
    <row r="18" spans="1:8" x14ac:dyDescent="0.2">
      <c r="A18" s="49" t="s">
        <v>16</v>
      </c>
      <c r="B18" s="59">
        <v>66</v>
      </c>
      <c r="C18" s="59">
        <f t="shared" si="0"/>
        <v>218</v>
      </c>
      <c r="D18" s="59">
        <v>105</v>
      </c>
      <c r="E18" s="59">
        <v>113</v>
      </c>
      <c r="H18" s="48"/>
    </row>
    <row r="19" spans="1:8" x14ac:dyDescent="0.2">
      <c r="A19" s="49" t="s">
        <v>17</v>
      </c>
      <c r="B19" s="59">
        <v>262</v>
      </c>
      <c r="C19" s="59">
        <f t="shared" si="0"/>
        <v>666</v>
      </c>
      <c r="D19" s="59">
        <v>321</v>
      </c>
      <c r="E19" s="59">
        <v>345</v>
      </c>
      <c r="H19" s="48"/>
    </row>
    <row r="20" spans="1:8" x14ac:dyDescent="0.2">
      <c r="A20" s="49" t="s">
        <v>18</v>
      </c>
      <c r="B20" s="59">
        <v>261</v>
      </c>
      <c r="C20" s="59">
        <f t="shared" si="0"/>
        <v>596</v>
      </c>
      <c r="D20" s="59">
        <v>279</v>
      </c>
      <c r="E20" s="59">
        <v>317</v>
      </c>
      <c r="H20" s="48"/>
    </row>
    <row r="21" spans="1:8" x14ac:dyDescent="0.2">
      <c r="A21" s="50" t="s">
        <v>19</v>
      </c>
      <c r="B21" s="59">
        <v>504</v>
      </c>
      <c r="C21" s="59">
        <f t="shared" si="0"/>
        <v>1205</v>
      </c>
      <c r="D21" s="59">
        <v>575</v>
      </c>
      <c r="E21" s="59">
        <v>630</v>
      </c>
      <c r="H21" s="48"/>
    </row>
    <row r="22" spans="1:8" x14ac:dyDescent="0.2">
      <c r="A22" s="49" t="s">
        <v>20</v>
      </c>
      <c r="B22" s="59">
        <v>334</v>
      </c>
      <c r="C22" s="59">
        <f t="shared" si="0"/>
        <v>897</v>
      </c>
      <c r="D22" s="59">
        <v>426</v>
      </c>
      <c r="E22" s="59">
        <v>471</v>
      </c>
      <c r="H22" s="48"/>
    </row>
    <row r="23" spans="1:8" x14ac:dyDescent="0.2">
      <c r="A23" s="49" t="s">
        <v>21</v>
      </c>
      <c r="B23" s="59">
        <v>672</v>
      </c>
      <c r="C23" s="59">
        <f t="shared" si="0"/>
        <v>1580</v>
      </c>
      <c r="D23" s="59">
        <v>736</v>
      </c>
      <c r="E23" s="59">
        <v>844</v>
      </c>
      <c r="H23" s="48"/>
    </row>
    <row r="24" spans="1:8" x14ac:dyDescent="0.2">
      <c r="A24" s="49" t="s">
        <v>22</v>
      </c>
      <c r="B24" s="59">
        <v>418</v>
      </c>
      <c r="C24" s="59">
        <f t="shared" si="0"/>
        <v>990</v>
      </c>
      <c r="D24" s="59">
        <v>463</v>
      </c>
      <c r="E24" s="59">
        <v>527</v>
      </c>
      <c r="H24" s="48"/>
    </row>
    <row r="25" spans="1:8" x14ac:dyDescent="0.2">
      <c r="A25" s="49" t="s">
        <v>183</v>
      </c>
      <c r="B25" s="59">
        <v>131</v>
      </c>
      <c r="C25" s="59">
        <f t="shared" si="0"/>
        <v>452</v>
      </c>
      <c r="D25" s="59">
        <v>229</v>
      </c>
      <c r="E25" s="59">
        <v>223</v>
      </c>
      <c r="H25" s="48"/>
    </row>
    <row r="26" spans="1:8" x14ac:dyDescent="0.2">
      <c r="A26" s="49" t="s">
        <v>142</v>
      </c>
      <c r="B26" s="59">
        <v>394</v>
      </c>
      <c r="C26" s="59">
        <f t="shared" si="0"/>
        <v>891</v>
      </c>
      <c r="D26" s="59">
        <v>407</v>
      </c>
      <c r="E26" s="59">
        <v>484</v>
      </c>
      <c r="H26" s="48"/>
    </row>
    <row r="27" spans="1:8" x14ac:dyDescent="0.2">
      <c r="A27" s="49" t="s">
        <v>143</v>
      </c>
      <c r="B27" s="59">
        <v>289</v>
      </c>
      <c r="C27" s="59">
        <f t="shared" si="0"/>
        <v>673</v>
      </c>
      <c r="D27" s="59">
        <v>325</v>
      </c>
      <c r="E27" s="59">
        <v>348</v>
      </c>
      <c r="H27" s="48"/>
    </row>
    <row r="28" spans="1:8" x14ac:dyDescent="0.2">
      <c r="A28" s="49" t="s">
        <v>144</v>
      </c>
      <c r="B28" s="59">
        <v>343</v>
      </c>
      <c r="C28" s="59">
        <f t="shared" si="0"/>
        <v>778</v>
      </c>
      <c r="D28" s="59">
        <v>373</v>
      </c>
      <c r="E28" s="59">
        <v>405</v>
      </c>
      <c r="H28" s="48"/>
    </row>
    <row r="29" spans="1:8" x14ac:dyDescent="0.2">
      <c r="A29" s="49" t="s">
        <v>145</v>
      </c>
      <c r="B29" s="59">
        <v>244</v>
      </c>
      <c r="C29" s="59">
        <f t="shared" si="0"/>
        <v>512</v>
      </c>
      <c r="D29" s="59">
        <v>243</v>
      </c>
      <c r="E29" s="59">
        <v>269</v>
      </c>
      <c r="H29" s="48"/>
    </row>
    <row r="30" spans="1:8" x14ac:dyDescent="0.2">
      <c r="A30" s="49" t="s">
        <v>146</v>
      </c>
      <c r="B30" s="59">
        <v>295</v>
      </c>
      <c r="C30" s="59">
        <f t="shared" si="0"/>
        <v>695</v>
      </c>
      <c r="D30" s="59">
        <v>314</v>
      </c>
      <c r="E30" s="59">
        <v>381</v>
      </c>
      <c r="H30" s="48"/>
    </row>
    <row r="31" spans="1:8" x14ac:dyDescent="0.2">
      <c r="A31" s="49" t="s">
        <v>147</v>
      </c>
      <c r="B31" s="59">
        <v>242</v>
      </c>
      <c r="C31" s="59">
        <f t="shared" si="0"/>
        <v>546</v>
      </c>
      <c r="D31" s="59">
        <v>242</v>
      </c>
      <c r="E31" s="59">
        <v>304</v>
      </c>
      <c r="H31" s="48"/>
    </row>
    <row r="32" spans="1:8" x14ac:dyDescent="0.2">
      <c r="A32" s="49" t="s">
        <v>148</v>
      </c>
      <c r="B32" s="59">
        <v>308</v>
      </c>
      <c r="C32" s="59">
        <f t="shared" si="0"/>
        <v>704</v>
      </c>
      <c r="D32" s="59">
        <v>324</v>
      </c>
      <c r="E32" s="59">
        <v>380</v>
      </c>
      <c r="H32" s="48"/>
    </row>
    <row r="33" spans="1:8" x14ac:dyDescent="0.2">
      <c r="A33" s="49" t="s">
        <v>30</v>
      </c>
      <c r="B33" s="59">
        <v>320</v>
      </c>
      <c r="C33" s="59">
        <f t="shared" si="0"/>
        <v>755</v>
      </c>
      <c r="D33" s="59">
        <v>364</v>
      </c>
      <c r="E33" s="59">
        <v>391</v>
      </c>
      <c r="H33" s="48"/>
    </row>
    <row r="34" spans="1:8" x14ac:dyDescent="0.2">
      <c r="A34" s="49" t="s">
        <v>149</v>
      </c>
      <c r="B34" s="59">
        <v>171</v>
      </c>
      <c r="C34" s="59">
        <f t="shared" si="0"/>
        <v>381</v>
      </c>
      <c r="D34" s="59">
        <v>187</v>
      </c>
      <c r="E34" s="59">
        <v>194</v>
      </c>
      <c r="H34" s="48"/>
    </row>
    <row r="35" spans="1:8" x14ac:dyDescent="0.2">
      <c r="A35" s="49" t="s">
        <v>150</v>
      </c>
      <c r="B35" s="59">
        <v>310</v>
      </c>
      <c r="C35" s="59">
        <f t="shared" si="0"/>
        <v>726</v>
      </c>
      <c r="D35" s="59">
        <v>337</v>
      </c>
      <c r="E35" s="59">
        <v>389</v>
      </c>
      <c r="H35" s="48"/>
    </row>
    <row r="36" spans="1:8" x14ac:dyDescent="0.2">
      <c r="A36" s="49" t="s">
        <v>151</v>
      </c>
      <c r="B36" s="59">
        <v>156</v>
      </c>
      <c r="C36" s="59">
        <f t="shared" si="0"/>
        <v>354</v>
      </c>
      <c r="D36" s="59">
        <v>159</v>
      </c>
      <c r="E36" s="59">
        <v>195</v>
      </c>
      <c r="H36" s="48"/>
    </row>
    <row r="37" spans="1:8" x14ac:dyDescent="0.2">
      <c r="A37" s="49" t="s">
        <v>152</v>
      </c>
      <c r="B37" s="59">
        <v>163</v>
      </c>
      <c r="C37" s="59">
        <f t="shared" si="0"/>
        <v>379</v>
      </c>
      <c r="D37" s="59">
        <v>183</v>
      </c>
      <c r="E37" s="59">
        <v>196</v>
      </c>
      <c r="H37" s="48"/>
    </row>
    <row r="38" spans="1:8" x14ac:dyDescent="0.2">
      <c r="A38" s="49" t="s">
        <v>153</v>
      </c>
      <c r="B38" s="59">
        <v>178</v>
      </c>
      <c r="C38" s="59">
        <f t="shared" si="0"/>
        <v>388</v>
      </c>
      <c r="D38" s="59">
        <v>174</v>
      </c>
      <c r="E38" s="59">
        <v>214</v>
      </c>
      <c r="H38" s="48"/>
    </row>
    <row r="39" spans="1:8" x14ac:dyDescent="0.2">
      <c r="A39" s="49" t="s">
        <v>154</v>
      </c>
      <c r="B39" s="59">
        <v>244</v>
      </c>
      <c r="C39" s="59">
        <f t="shared" si="0"/>
        <v>512</v>
      </c>
      <c r="D39" s="59">
        <v>243</v>
      </c>
      <c r="E39" s="59">
        <v>269</v>
      </c>
      <c r="H39" s="48"/>
    </row>
    <row r="40" spans="1:8" x14ac:dyDescent="0.2">
      <c r="A40" s="49" t="s">
        <v>155</v>
      </c>
      <c r="B40" s="59">
        <v>187</v>
      </c>
      <c r="C40" s="59">
        <f t="shared" si="0"/>
        <v>454</v>
      </c>
      <c r="D40" s="59">
        <v>213</v>
      </c>
      <c r="E40" s="59">
        <v>241</v>
      </c>
      <c r="H40" s="48"/>
    </row>
    <row r="41" spans="1:8" x14ac:dyDescent="0.2">
      <c r="A41" s="50" t="s">
        <v>156</v>
      </c>
      <c r="B41" s="59">
        <v>291</v>
      </c>
      <c r="C41" s="59">
        <f t="shared" si="0"/>
        <v>630</v>
      </c>
      <c r="D41" s="59">
        <v>292</v>
      </c>
      <c r="E41" s="59">
        <v>338</v>
      </c>
      <c r="H41" s="48"/>
    </row>
    <row r="42" spans="1:8" x14ac:dyDescent="0.2">
      <c r="A42" s="49" t="s">
        <v>157</v>
      </c>
      <c r="B42" s="59">
        <v>350</v>
      </c>
      <c r="C42" s="59">
        <f t="shared" si="0"/>
        <v>862</v>
      </c>
      <c r="D42" s="59">
        <v>412</v>
      </c>
      <c r="E42" s="59">
        <v>450</v>
      </c>
      <c r="H42" s="48"/>
    </row>
    <row r="43" spans="1:8" x14ac:dyDescent="0.2">
      <c r="A43" s="49" t="s">
        <v>158</v>
      </c>
      <c r="B43" s="59">
        <v>226</v>
      </c>
      <c r="C43" s="59">
        <f t="shared" si="0"/>
        <v>564</v>
      </c>
      <c r="D43" s="59">
        <v>277</v>
      </c>
      <c r="E43" s="59">
        <v>287</v>
      </c>
      <c r="H43" s="48"/>
    </row>
    <row r="44" spans="1:8" x14ac:dyDescent="0.2">
      <c r="A44" s="49" t="s">
        <v>159</v>
      </c>
      <c r="B44" s="59">
        <v>204</v>
      </c>
      <c r="C44" s="59">
        <f t="shared" si="0"/>
        <v>656</v>
      </c>
      <c r="D44" s="59">
        <v>336</v>
      </c>
      <c r="E44" s="59">
        <v>320</v>
      </c>
      <c r="H44" s="48"/>
    </row>
    <row r="45" spans="1:8" x14ac:dyDescent="0.2">
      <c r="A45" s="49" t="s">
        <v>160</v>
      </c>
      <c r="B45" s="59">
        <v>342</v>
      </c>
      <c r="C45" s="59">
        <f t="shared" si="0"/>
        <v>1100</v>
      </c>
      <c r="D45" s="59">
        <v>516</v>
      </c>
      <c r="E45" s="59">
        <v>584</v>
      </c>
      <c r="H45" s="48"/>
    </row>
    <row r="46" spans="1:8" x14ac:dyDescent="0.2">
      <c r="A46" s="49" t="s">
        <v>43</v>
      </c>
      <c r="B46" s="59">
        <v>0</v>
      </c>
      <c r="C46" s="59">
        <f t="shared" si="0"/>
        <v>0</v>
      </c>
      <c r="D46" s="59">
        <v>0</v>
      </c>
      <c r="E46" s="59">
        <v>0</v>
      </c>
      <c r="H46" s="48"/>
    </row>
    <row r="47" spans="1:8" x14ac:dyDescent="0.2">
      <c r="A47" s="49" t="s">
        <v>44</v>
      </c>
      <c r="B47" s="59">
        <v>353</v>
      </c>
      <c r="C47" s="59">
        <f t="shared" si="0"/>
        <v>1046</v>
      </c>
      <c r="D47" s="59">
        <v>529</v>
      </c>
      <c r="E47" s="59">
        <v>517</v>
      </c>
      <c r="H47" s="48"/>
    </row>
    <row r="48" spans="1:8" x14ac:dyDescent="0.2">
      <c r="A48" s="49" t="s">
        <v>45</v>
      </c>
      <c r="B48" s="59">
        <v>861</v>
      </c>
      <c r="C48" s="59">
        <f t="shared" si="0"/>
        <v>2051</v>
      </c>
      <c r="D48" s="59">
        <v>967</v>
      </c>
      <c r="E48" s="59">
        <v>1084</v>
      </c>
      <c r="H48" s="48"/>
    </row>
    <row r="49" spans="1:8" x14ac:dyDescent="0.2">
      <c r="A49" s="49" t="s">
        <v>46</v>
      </c>
      <c r="B49" s="59">
        <v>364</v>
      </c>
      <c r="C49" s="59">
        <f t="shared" si="0"/>
        <v>806</v>
      </c>
      <c r="D49" s="59">
        <v>358</v>
      </c>
      <c r="E49" s="59">
        <v>448</v>
      </c>
      <c r="H49" s="48"/>
    </row>
    <row r="50" spans="1:8" x14ac:dyDescent="0.2">
      <c r="A50" s="49" t="s">
        <v>137</v>
      </c>
      <c r="B50" s="59">
        <v>474</v>
      </c>
      <c r="C50" s="59">
        <f t="shared" si="0"/>
        <v>1019</v>
      </c>
      <c r="D50" s="59">
        <v>493</v>
      </c>
      <c r="E50" s="59">
        <v>526</v>
      </c>
      <c r="H50" s="48"/>
    </row>
    <row r="51" spans="1:8" x14ac:dyDescent="0.2">
      <c r="A51" s="49" t="s">
        <v>182</v>
      </c>
      <c r="B51" s="59">
        <v>319</v>
      </c>
      <c r="C51" s="59">
        <f t="shared" si="0"/>
        <v>930</v>
      </c>
      <c r="D51" s="59">
        <v>444</v>
      </c>
      <c r="E51" s="59">
        <v>486</v>
      </c>
      <c r="H51" s="48"/>
    </row>
    <row r="52" spans="1:8" x14ac:dyDescent="0.2">
      <c r="A52" s="49" t="s">
        <v>168</v>
      </c>
      <c r="B52" s="59">
        <v>103</v>
      </c>
      <c r="C52" s="59">
        <f t="shared" si="0"/>
        <v>255</v>
      </c>
      <c r="D52" s="59">
        <v>118</v>
      </c>
      <c r="E52" s="59">
        <v>137</v>
      </c>
      <c r="F52" s="51"/>
      <c r="H52" s="48"/>
    </row>
    <row r="53" spans="1:8" x14ac:dyDescent="0.2">
      <c r="A53" s="49" t="s">
        <v>169</v>
      </c>
      <c r="B53" s="59">
        <v>36</v>
      </c>
      <c r="C53" s="59">
        <f t="shared" si="0"/>
        <v>99</v>
      </c>
      <c r="D53" s="59">
        <v>45</v>
      </c>
      <c r="E53" s="59">
        <v>54</v>
      </c>
      <c r="H53" s="48"/>
    </row>
    <row r="54" spans="1:8" x14ac:dyDescent="0.2">
      <c r="A54" s="49" t="s">
        <v>47</v>
      </c>
      <c r="B54" s="59">
        <v>629</v>
      </c>
      <c r="C54" s="59">
        <f t="shared" si="0"/>
        <v>1340</v>
      </c>
      <c r="D54" s="59">
        <v>633</v>
      </c>
      <c r="E54" s="59">
        <v>707</v>
      </c>
      <c r="H54" s="48"/>
    </row>
    <row r="55" spans="1:8" x14ac:dyDescent="0.2">
      <c r="A55" s="49" t="s">
        <v>48</v>
      </c>
      <c r="B55" s="59">
        <v>731</v>
      </c>
      <c r="C55" s="59">
        <f t="shared" si="0"/>
        <v>1671</v>
      </c>
      <c r="D55" s="59">
        <v>809</v>
      </c>
      <c r="E55" s="59">
        <v>862</v>
      </c>
      <c r="H55" s="48"/>
    </row>
    <row r="56" spans="1:8" x14ac:dyDescent="0.2">
      <c r="A56" s="50" t="s">
        <v>49</v>
      </c>
      <c r="B56" s="59">
        <v>1295</v>
      </c>
      <c r="C56" s="59">
        <f t="shared" si="0"/>
        <v>2634</v>
      </c>
      <c r="D56" s="59">
        <v>1246</v>
      </c>
      <c r="E56" s="59">
        <v>1388</v>
      </c>
      <c r="H56" s="48"/>
    </row>
    <row r="57" spans="1:8" x14ac:dyDescent="0.2">
      <c r="A57" s="49" t="s">
        <v>50</v>
      </c>
      <c r="B57" s="59">
        <v>569</v>
      </c>
      <c r="C57" s="59">
        <f t="shared" si="0"/>
        <v>1239</v>
      </c>
      <c r="D57" s="59">
        <v>591</v>
      </c>
      <c r="E57" s="59">
        <v>648</v>
      </c>
      <c r="H57" s="48"/>
    </row>
    <row r="58" spans="1:8" x14ac:dyDescent="0.2">
      <c r="A58" s="49" t="s">
        <v>51</v>
      </c>
      <c r="B58" s="59">
        <v>258</v>
      </c>
      <c r="C58" s="59">
        <f t="shared" si="0"/>
        <v>523</v>
      </c>
      <c r="D58" s="59">
        <v>250</v>
      </c>
      <c r="E58" s="59">
        <v>273</v>
      </c>
      <c r="H58" s="48"/>
    </row>
    <row r="59" spans="1:8" x14ac:dyDescent="0.2">
      <c r="A59" s="49" t="s">
        <v>52</v>
      </c>
      <c r="B59" s="59">
        <v>684</v>
      </c>
      <c r="C59" s="59">
        <f t="shared" si="0"/>
        <v>1659</v>
      </c>
      <c r="D59" s="59">
        <v>794</v>
      </c>
      <c r="E59" s="59">
        <v>865</v>
      </c>
      <c r="H59" s="48"/>
    </row>
    <row r="60" spans="1:8" x14ac:dyDescent="0.2">
      <c r="A60" s="49" t="s">
        <v>53</v>
      </c>
      <c r="B60" s="59">
        <v>245</v>
      </c>
      <c r="C60" s="59">
        <f t="shared" si="0"/>
        <v>564</v>
      </c>
      <c r="D60" s="59">
        <v>257</v>
      </c>
      <c r="E60" s="59">
        <v>307</v>
      </c>
      <c r="H60" s="48"/>
    </row>
    <row r="61" spans="1:8" x14ac:dyDescent="0.2">
      <c r="A61" s="49" t="s">
        <v>131</v>
      </c>
      <c r="B61" s="59">
        <v>1219</v>
      </c>
      <c r="C61" s="59">
        <f t="shared" si="0"/>
        <v>1968</v>
      </c>
      <c r="D61" s="59">
        <v>840</v>
      </c>
      <c r="E61" s="59">
        <v>1128</v>
      </c>
      <c r="H61" s="48"/>
    </row>
    <row r="62" spans="1:8" x14ac:dyDescent="0.2">
      <c r="A62" s="49" t="s">
        <v>54</v>
      </c>
      <c r="B62" s="59">
        <v>569</v>
      </c>
      <c r="C62" s="59">
        <f t="shared" si="0"/>
        <v>1174</v>
      </c>
      <c r="D62" s="59">
        <v>558</v>
      </c>
      <c r="E62" s="59">
        <v>616</v>
      </c>
      <c r="H62" s="48"/>
    </row>
    <row r="63" spans="1:8" x14ac:dyDescent="0.2">
      <c r="A63" s="49" t="s">
        <v>55</v>
      </c>
      <c r="B63" s="59">
        <v>516</v>
      </c>
      <c r="C63" s="59">
        <f t="shared" si="0"/>
        <v>1093</v>
      </c>
      <c r="D63" s="59">
        <v>504</v>
      </c>
      <c r="E63" s="59">
        <v>589</v>
      </c>
      <c r="H63" s="48"/>
    </row>
    <row r="64" spans="1:8" x14ac:dyDescent="0.2">
      <c r="A64" s="49" t="s">
        <v>56</v>
      </c>
      <c r="B64" s="59">
        <v>736</v>
      </c>
      <c r="C64" s="59">
        <f t="shared" si="0"/>
        <v>1556</v>
      </c>
      <c r="D64" s="59">
        <v>741</v>
      </c>
      <c r="E64" s="59">
        <v>815</v>
      </c>
      <c r="H64" s="48"/>
    </row>
    <row r="65" spans="1:8" x14ac:dyDescent="0.2">
      <c r="A65" s="49" t="s">
        <v>57</v>
      </c>
      <c r="B65" s="59">
        <v>143</v>
      </c>
      <c r="C65" s="59">
        <f t="shared" si="0"/>
        <v>311</v>
      </c>
      <c r="D65" s="59">
        <v>147</v>
      </c>
      <c r="E65" s="59">
        <v>164</v>
      </c>
      <c r="H65" s="48"/>
    </row>
    <row r="66" spans="1:8" x14ac:dyDescent="0.2">
      <c r="A66" s="49" t="s">
        <v>161</v>
      </c>
      <c r="B66" s="59">
        <v>0</v>
      </c>
      <c r="C66" s="59">
        <f t="shared" si="0"/>
        <v>0</v>
      </c>
      <c r="D66" s="59">
        <v>0</v>
      </c>
      <c r="E66" s="59">
        <v>0</v>
      </c>
      <c r="H66" s="48"/>
    </row>
    <row r="67" spans="1:8" x14ac:dyDescent="0.2">
      <c r="A67" s="49" t="s">
        <v>58</v>
      </c>
      <c r="B67" s="59">
        <v>1843</v>
      </c>
      <c r="C67" s="59">
        <f t="shared" si="0"/>
        <v>4110</v>
      </c>
      <c r="D67" s="59">
        <v>1948</v>
      </c>
      <c r="E67" s="59">
        <v>2162</v>
      </c>
      <c r="H67" s="48"/>
    </row>
    <row r="68" spans="1:8" x14ac:dyDescent="0.2">
      <c r="A68" s="49" t="s">
        <v>59</v>
      </c>
      <c r="B68" s="59">
        <v>735</v>
      </c>
      <c r="C68" s="59">
        <f t="shared" ref="C68:C131" si="1">SUM(D68:E68)</f>
        <v>1676</v>
      </c>
      <c r="D68" s="59">
        <v>777</v>
      </c>
      <c r="E68" s="59">
        <v>899</v>
      </c>
      <c r="H68" s="48"/>
    </row>
    <row r="69" spans="1:8" x14ac:dyDescent="0.2">
      <c r="A69" s="49" t="s">
        <v>60</v>
      </c>
      <c r="B69" s="59">
        <v>260</v>
      </c>
      <c r="C69" s="59">
        <f t="shared" si="1"/>
        <v>519</v>
      </c>
      <c r="D69" s="59">
        <v>242</v>
      </c>
      <c r="E69" s="59">
        <v>277</v>
      </c>
      <c r="H69" s="48"/>
    </row>
    <row r="70" spans="1:8" x14ac:dyDescent="0.2">
      <c r="A70" s="49" t="s">
        <v>61</v>
      </c>
      <c r="B70" s="59">
        <v>505</v>
      </c>
      <c r="C70" s="59">
        <f t="shared" si="1"/>
        <v>996</v>
      </c>
      <c r="D70" s="59">
        <v>491</v>
      </c>
      <c r="E70" s="59">
        <v>505</v>
      </c>
      <c r="H70" s="48"/>
    </row>
    <row r="71" spans="1:8" x14ac:dyDescent="0.2">
      <c r="A71" s="49" t="s">
        <v>62</v>
      </c>
      <c r="B71" s="59">
        <v>436</v>
      </c>
      <c r="C71" s="59">
        <f t="shared" si="1"/>
        <v>1050</v>
      </c>
      <c r="D71" s="59">
        <v>477</v>
      </c>
      <c r="E71" s="59">
        <v>573</v>
      </c>
      <c r="H71" s="48"/>
    </row>
    <row r="72" spans="1:8" x14ac:dyDescent="0.2">
      <c r="A72" s="49" t="s">
        <v>63</v>
      </c>
      <c r="B72" s="59">
        <v>24</v>
      </c>
      <c r="C72" s="59">
        <f t="shared" si="1"/>
        <v>29</v>
      </c>
      <c r="D72" s="59">
        <v>18</v>
      </c>
      <c r="E72" s="59">
        <v>11</v>
      </c>
      <c r="H72" s="48"/>
    </row>
    <row r="73" spans="1:8" x14ac:dyDescent="0.2">
      <c r="A73" s="49" t="s">
        <v>64</v>
      </c>
      <c r="B73" s="59">
        <v>482</v>
      </c>
      <c r="C73" s="59">
        <f t="shared" si="1"/>
        <v>1108</v>
      </c>
      <c r="D73" s="59">
        <v>549</v>
      </c>
      <c r="E73" s="59">
        <v>559</v>
      </c>
      <c r="H73" s="48"/>
    </row>
    <row r="74" spans="1:8" x14ac:dyDescent="0.2">
      <c r="A74" s="49" t="s">
        <v>65</v>
      </c>
      <c r="B74" s="59">
        <v>312</v>
      </c>
      <c r="C74" s="59">
        <f t="shared" si="1"/>
        <v>663</v>
      </c>
      <c r="D74" s="59">
        <v>329</v>
      </c>
      <c r="E74" s="59">
        <v>334</v>
      </c>
      <c r="H74" s="48"/>
    </row>
    <row r="75" spans="1:8" x14ac:dyDescent="0.2">
      <c r="A75" s="49" t="s">
        <v>66</v>
      </c>
      <c r="B75" s="59">
        <v>205</v>
      </c>
      <c r="C75" s="59">
        <f t="shared" si="1"/>
        <v>448</v>
      </c>
      <c r="D75" s="59">
        <v>218</v>
      </c>
      <c r="E75" s="59">
        <v>230</v>
      </c>
      <c r="H75" s="48"/>
    </row>
    <row r="76" spans="1:8" x14ac:dyDescent="0.2">
      <c r="A76" s="49" t="s">
        <v>67</v>
      </c>
      <c r="B76" s="59">
        <v>218</v>
      </c>
      <c r="C76" s="59">
        <f t="shared" si="1"/>
        <v>494</v>
      </c>
      <c r="D76" s="59">
        <v>236</v>
      </c>
      <c r="E76" s="59">
        <v>258</v>
      </c>
      <c r="H76" s="48"/>
    </row>
    <row r="77" spans="1:8" x14ac:dyDescent="0.2">
      <c r="A77" s="49" t="s">
        <v>68</v>
      </c>
      <c r="B77" s="59">
        <v>255</v>
      </c>
      <c r="C77" s="59">
        <f t="shared" si="1"/>
        <v>573</v>
      </c>
      <c r="D77" s="59">
        <v>257</v>
      </c>
      <c r="E77" s="59">
        <v>316</v>
      </c>
      <c r="H77" s="48"/>
    </row>
    <row r="78" spans="1:8" x14ac:dyDescent="0.2">
      <c r="A78" s="49" t="s">
        <v>69</v>
      </c>
      <c r="B78" s="59">
        <v>218</v>
      </c>
      <c r="C78" s="59">
        <f t="shared" si="1"/>
        <v>546</v>
      </c>
      <c r="D78" s="59">
        <v>263</v>
      </c>
      <c r="E78" s="59">
        <v>283</v>
      </c>
      <c r="H78" s="48"/>
    </row>
    <row r="79" spans="1:8" x14ac:dyDescent="0.2">
      <c r="A79" s="49" t="s">
        <v>70</v>
      </c>
      <c r="B79" s="59">
        <v>199</v>
      </c>
      <c r="C79" s="59">
        <f t="shared" si="1"/>
        <v>407</v>
      </c>
      <c r="D79" s="59">
        <v>220</v>
      </c>
      <c r="E79" s="59">
        <v>187</v>
      </c>
      <c r="H79" s="48"/>
    </row>
    <row r="80" spans="1:8" x14ac:dyDescent="0.2">
      <c r="A80" s="49" t="s">
        <v>71</v>
      </c>
      <c r="B80" s="59">
        <v>219</v>
      </c>
      <c r="C80" s="59">
        <f t="shared" si="1"/>
        <v>531</v>
      </c>
      <c r="D80" s="59">
        <v>263</v>
      </c>
      <c r="E80" s="59">
        <v>268</v>
      </c>
      <c r="F80" s="51"/>
      <c r="H80" s="48"/>
    </row>
    <row r="81" spans="1:8" x14ac:dyDescent="0.2">
      <c r="A81" s="49" t="s">
        <v>72</v>
      </c>
      <c r="B81" s="59">
        <v>92</v>
      </c>
      <c r="C81" s="59">
        <f t="shared" si="1"/>
        <v>170</v>
      </c>
      <c r="D81" s="59">
        <v>80</v>
      </c>
      <c r="E81" s="59">
        <v>90</v>
      </c>
      <c r="H81" s="48"/>
    </row>
    <row r="82" spans="1:8" x14ac:dyDescent="0.2">
      <c r="A82" s="49" t="s">
        <v>73</v>
      </c>
      <c r="B82" s="59">
        <v>162</v>
      </c>
      <c r="C82" s="59">
        <f t="shared" si="1"/>
        <v>345</v>
      </c>
      <c r="D82" s="59">
        <v>148</v>
      </c>
      <c r="E82" s="59">
        <v>197</v>
      </c>
      <c r="H82" s="48"/>
    </row>
    <row r="83" spans="1:8" x14ac:dyDescent="0.2">
      <c r="A83" s="49" t="s">
        <v>74</v>
      </c>
      <c r="B83" s="59">
        <v>114</v>
      </c>
      <c r="C83" s="59">
        <f t="shared" si="1"/>
        <v>296</v>
      </c>
      <c r="D83" s="59">
        <v>154</v>
      </c>
      <c r="E83" s="59">
        <v>142</v>
      </c>
      <c r="H83" s="48"/>
    </row>
    <row r="84" spans="1:8" x14ac:dyDescent="0.2">
      <c r="A84" s="49" t="s">
        <v>75</v>
      </c>
      <c r="B84" s="59">
        <v>309</v>
      </c>
      <c r="C84" s="59">
        <f t="shared" si="1"/>
        <v>694</v>
      </c>
      <c r="D84" s="59">
        <v>308</v>
      </c>
      <c r="E84" s="59">
        <v>386</v>
      </c>
      <c r="H84" s="48"/>
    </row>
    <row r="85" spans="1:8" x14ac:dyDescent="0.2">
      <c r="A85" s="49" t="s">
        <v>76</v>
      </c>
      <c r="B85" s="59">
        <v>300</v>
      </c>
      <c r="C85" s="59">
        <f t="shared" si="1"/>
        <v>663</v>
      </c>
      <c r="D85" s="59">
        <v>296</v>
      </c>
      <c r="E85" s="59">
        <v>367</v>
      </c>
      <c r="H85" s="48"/>
    </row>
    <row r="86" spans="1:8" x14ac:dyDescent="0.2">
      <c r="A86" s="49" t="s">
        <v>77</v>
      </c>
      <c r="B86" s="59">
        <v>487</v>
      </c>
      <c r="C86" s="59">
        <f t="shared" si="1"/>
        <v>1392</v>
      </c>
      <c r="D86" s="59">
        <v>712</v>
      </c>
      <c r="E86" s="59">
        <v>680</v>
      </c>
      <c r="H86" s="48"/>
    </row>
    <row r="87" spans="1:8" x14ac:dyDescent="0.2">
      <c r="A87" s="49" t="s">
        <v>78</v>
      </c>
      <c r="B87" s="59">
        <v>665</v>
      </c>
      <c r="C87" s="59">
        <f t="shared" si="1"/>
        <v>1535</v>
      </c>
      <c r="D87" s="59">
        <v>751</v>
      </c>
      <c r="E87" s="59">
        <v>784</v>
      </c>
      <c r="H87" s="48"/>
    </row>
    <row r="88" spans="1:8" x14ac:dyDescent="0.2">
      <c r="A88" s="49" t="s">
        <v>79</v>
      </c>
      <c r="B88" s="59">
        <v>533</v>
      </c>
      <c r="C88" s="59">
        <f t="shared" si="1"/>
        <v>1219</v>
      </c>
      <c r="D88" s="59">
        <v>566</v>
      </c>
      <c r="E88" s="59">
        <v>653</v>
      </c>
      <c r="H88" s="48"/>
    </row>
    <row r="89" spans="1:8" x14ac:dyDescent="0.2">
      <c r="A89" s="49" t="s">
        <v>80</v>
      </c>
      <c r="B89" s="59">
        <v>409</v>
      </c>
      <c r="C89" s="59">
        <f t="shared" si="1"/>
        <v>1004</v>
      </c>
      <c r="D89" s="59">
        <v>507</v>
      </c>
      <c r="E89" s="59">
        <v>497</v>
      </c>
      <c r="H89" s="48"/>
    </row>
    <row r="90" spans="1:8" x14ac:dyDescent="0.2">
      <c r="A90" s="49" t="s">
        <v>81</v>
      </c>
      <c r="B90" s="53">
        <v>0</v>
      </c>
      <c r="C90" s="59">
        <f t="shared" si="1"/>
        <v>0</v>
      </c>
      <c r="D90" s="53">
        <v>0</v>
      </c>
      <c r="E90" s="53">
        <v>0</v>
      </c>
      <c r="H90" s="48"/>
    </row>
    <row r="91" spans="1:8" x14ac:dyDescent="0.2">
      <c r="A91" s="49" t="s">
        <v>82</v>
      </c>
      <c r="B91" s="59">
        <v>682</v>
      </c>
      <c r="C91" s="59">
        <f t="shared" si="1"/>
        <v>1496</v>
      </c>
      <c r="D91" s="59">
        <v>702</v>
      </c>
      <c r="E91" s="59">
        <v>794</v>
      </c>
      <c r="H91" s="48"/>
    </row>
    <row r="92" spans="1:8" x14ac:dyDescent="0.2">
      <c r="A92" s="49" t="s">
        <v>83</v>
      </c>
      <c r="B92" s="59">
        <v>549</v>
      </c>
      <c r="C92" s="59">
        <f t="shared" si="1"/>
        <v>1285</v>
      </c>
      <c r="D92" s="59">
        <v>633</v>
      </c>
      <c r="E92" s="59">
        <v>652</v>
      </c>
      <c r="H92" s="48"/>
    </row>
    <row r="93" spans="1:8" x14ac:dyDescent="0.2">
      <c r="A93" s="49" t="s">
        <v>84</v>
      </c>
      <c r="B93" s="59">
        <v>629</v>
      </c>
      <c r="C93" s="59">
        <f t="shared" si="1"/>
        <v>1495</v>
      </c>
      <c r="D93" s="59">
        <v>747</v>
      </c>
      <c r="E93" s="59">
        <v>748</v>
      </c>
      <c r="H93" s="48"/>
    </row>
    <row r="94" spans="1:8" x14ac:dyDescent="0.2">
      <c r="A94" s="49" t="s">
        <v>139</v>
      </c>
      <c r="B94" s="59">
        <v>403</v>
      </c>
      <c r="C94" s="59">
        <f t="shared" si="1"/>
        <v>904</v>
      </c>
      <c r="D94" s="59">
        <v>452</v>
      </c>
      <c r="E94" s="59">
        <v>452</v>
      </c>
      <c r="H94" s="48"/>
    </row>
    <row r="95" spans="1:8" x14ac:dyDescent="0.2">
      <c r="A95" s="49" t="s">
        <v>140</v>
      </c>
      <c r="B95" s="59">
        <v>274</v>
      </c>
      <c r="C95" s="59">
        <f t="shared" si="1"/>
        <v>659</v>
      </c>
      <c r="D95" s="59">
        <v>318</v>
      </c>
      <c r="E95" s="59">
        <v>341</v>
      </c>
      <c r="H95" s="48"/>
    </row>
    <row r="96" spans="1:8" x14ac:dyDescent="0.2">
      <c r="A96" s="49" t="s">
        <v>85</v>
      </c>
      <c r="B96" s="59">
        <v>183</v>
      </c>
      <c r="C96" s="59">
        <f t="shared" si="1"/>
        <v>358</v>
      </c>
      <c r="D96" s="59">
        <v>160</v>
      </c>
      <c r="E96" s="59">
        <v>198</v>
      </c>
      <c r="H96" s="48"/>
    </row>
    <row r="97" spans="1:8" x14ac:dyDescent="0.2">
      <c r="A97" s="49" t="s">
        <v>86</v>
      </c>
      <c r="B97" s="59">
        <v>399</v>
      </c>
      <c r="C97" s="59">
        <f t="shared" si="1"/>
        <v>677</v>
      </c>
      <c r="D97" s="59">
        <v>319</v>
      </c>
      <c r="E97" s="59">
        <v>358</v>
      </c>
      <c r="H97" s="48"/>
    </row>
    <row r="98" spans="1:8" x14ac:dyDescent="0.2">
      <c r="A98" s="49" t="s">
        <v>87</v>
      </c>
      <c r="B98" s="59">
        <v>427</v>
      </c>
      <c r="C98" s="59">
        <f t="shared" si="1"/>
        <v>825</v>
      </c>
      <c r="D98" s="59">
        <v>388</v>
      </c>
      <c r="E98" s="59">
        <v>437</v>
      </c>
      <c r="H98" s="48"/>
    </row>
    <row r="99" spans="1:8" x14ac:dyDescent="0.2">
      <c r="A99" s="49" t="s">
        <v>88</v>
      </c>
      <c r="B99" s="59">
        <v>290</v>
      </c>
      <c r="C99" s="59">
        <f t="shared" si="1"/>
        <v>632</v>
      </c>
      <c r="D99" s="59">
        <v>280</v>
      </c>
      <c r="E99" s="59">
        <v>352</v>
      </c>
      <c r="H99" s="48"/>
    </row>
    <row r="100" spans="1:8" x14ac:dyDescent="0.2">
      <c r="A100" s="49" t="s">
        <v>89</v>
      </c>
      <c r="B100" s="53">
        <v>0</v>
      </c>
      <c r="C100" s="59">
        <f t="shared" si="1"/>
        <v>0</v>
      </c>
      <c r="D100" s="53">
        <v>0</v>
      </c>
      <c r="E100" s="53">
        <v>0</v>
      </c>
      <c r="H100" s="48"/>
    </row>
    <row r="101" spans="1:8" x14ac:dyDescent="0.2">
      <c r="A101" s="49" t="s">
        <v>90</v>
      </c>
      <c r="B101" s="59">
        <v>378</v>
      </c>
      <c r="C101" s="59">
        <f t="shared" si="1"/>
        <v>707</v>
      </c>
      <c r="D101" s="59">
        <v>367</v>
      </c>
      <c r="E101" s="59">
        <v>340</v>
      </c>
      <c r="H101" s="48"/>
    </row>
    <row r="102" spans="1:8" x14ac:dyDescent="0.2">
      <c r="A102" s="49" t="s">
        <v>91</v>
      </c>
      <c r="B102" s="59">
        <v>511</v>
      </c>
      <c r="C102" s="59">
        <f t="shared" si="1"/>
        <v>1002</v>
      </c>
      <c r="D102" s="59">
        <v>496</v>
      </c>
      <c r="E102" s="59">
        <v>506</v>
      </c>
      <c r="H102" s="48"/>
    </row>
    <row r="103" spans="1:8" x14ac:dyDescent="0.2">
      <c r="A103" s="49" t="s">
        <v>92</v>
      </c>
      <c r="B103" s="59">
        <v>449</v>
      </c>
      <c r="C103" s="59">
        <f t="shared" si="1"/>
        <v>936</v>
      </c>
      <c r="D103" s="59">
        <v>485</v>
      </c>
      <c r="E103" s="59">
        <v>451</v>
      </c>
      <c r="F103" s="51"/>
      <c r="H103" s="48"/>
    </row>
    <row r="104" spans="1:8" x14ac:dyDescent="0.2">
      <c r="A104" s="49" t="s">
        <v>93</v>
      </c>
      <c r="B104" s="59">
        <v>380</v>
      </c>
      <c r="C104" s="59">
        <f t="shared" si="1"/>
        <v>790</v>
      </c>
      <c r="D104" s="59">
        <v>396</v>
      </c>
      <c r="E104" s="59">
        <v>394</v>
      </c>
      <c r="H104" s="48"/>
    </row>
    <row r="105" spans="1:8" x14ac:dyDescent="0.2">
      <c r="A105" s="49" t="s">
        <v>141</v>
      </c>
      <c r="B105" s="59">
        <v>181</v>
      </c>
      <c r="C105" s="59">
        <f t="shared" si="1"/>
        <v>398</v>
      </c>
      <c r="D105" s="59">
        <v>190</v>
      </c>
      <c r="E105" s="59">
        <v>208</v>
      </c>
      <c r="H105" s="48"/>
    </row>
    <row r="106" spans="1:8" x14ac:dyDescent="0.2">
      <c r="A106" s="49" t="s">
        <v>94</v>
      </c>
      <c r="B106" s="59">
        <v>321</v>
      </c>
      <c r="C106" s="59">
        <f t="shared" si="1"/>
        <v>604</v>
      </c>
      <c r="D106" s="59">
        <v>286</v>
      </c>
      <c r="E106" s="59">
        <v>318</v>
      </c>
      <c r="H106" s="48"/>
    </row>
    <row r="107" spans="1:8" x14ac:dyDescent="0.2">
      <c r="A107" s="49" t="s">
        <v>95</v>
      </c>
      <c r="B107" s="59">
        <v>76</v>
      </c>
      <c r="C107" s="59">
        <f t="shared" si="1"/>
        <v>144</v>
      </c>
      <c r="D107" s="59">
        <v>76</v>
      </c>
      <c r="E107" s="59">
        <v>68</v>
      </c>
      <c r="H107" s="48"/>
    </row>
    <row r="108" spans="1:8" x14ac:dyDescent="0.2">
      <c r="A108" s="49" t="s">
        <v>96</v>
      </c>
      <c r="B108" s="59">
        <v>143</v>
      </c>
      <c r="C108" s="59">
        <f t="shared" si="1"/>
        <v>270</v>
      </c>
      <c r="D108" s="59">
        <v>131</v>
      </c>
      <c r="E108" s="59">
        <v>139</v>
      </c>
      <c r="H108" s="48"/>
    </row>
    <row r="109" spans="1:8" x14ac:dyDescent="0.2">
      <c r="A109" s="49" t="s">
        <v>97</v>
      </c>
      <c r="B109" s="59">
        <v>121</v>
      </c>
      <c r="C109" s="59">
        <f t="shared" si="1"/>
        <v>189</v>
      </c>
      <c r="D109" s="59">
        <v>83</v>
      </c>
      <c r="E109" s="59">
        <v>106</v>
      </c>
      <c r="H109" s="48"/>
    </row>
    <row r="110" spans="1:8" x14ac:dyDescent="0.2">
      <c r="A110" s="49" t="s">
        <v>98</v>
      </c>
      <c r="B110" s="59">
        <v>223</v>
      </c>
      <c r="C110" s="59">
        <f t="shared" si="1"/>
        <v>386</v>
      </c>
      <c r="D110" s="59">
        <v>187</v>
      </c>
      <c r="E110" s="59">
        <v>199</v>
      </c>
      <c r="H110" s="48"/>
    </row>
    <row r="111" spans="1:8" x14ac:dyDescent="0.2">
      <c r="A111" s="49" t="s">
        <v>99</v>
      </c>
      <c r="B111" s="59">
        <v>129</v>
      </c>
      <c r="C111" s="59">
        <f t="shared" si="1"/>
        <v>200</v>
      </c>
      <c r="D111" s="59">
        <v>98</v>
      </c>
      <c r="E111" s="59">
        <v>102</v>
      </c>
      <c r="H111" s="48"/>
    </row>
    <row r="112" spans="1:8" x14ac:dyDescent="0.2">
      <c r="A112" s="49" t="s">
        <v>100</v>
      </c>
      <c r="B112" s="59">
        <v>377</v>
      </c>
      <c r="C112" s="59">
        <f t="shared" si="1"/>
        <v>639</v>
      </c>
      <c r="D112" s="59">
        <v>307</v>
      </c>
      <c r="E112" s="59">
        <v>332</v>
      </c>
      <c r="H112" s="48"/>
    </row>
    <row r="113" spans="1:8" x14ac:dyDescent="0.2">
      <c r="A113" s="49" t="s">
        <v>101</v>
      </c>
      <c r="B113" s="59">
        <v>313</v>
      </c>
      <c r="C113" s="59">
        <f t="shared" si="1"/>
        <v>617</v>
      </c>
      <c r="D113" s="59">
        <v>324</v>
      </c>
      <c r="E113" s="59">
        <v>293</v>
      </c>
      <c r="H113" s="48"/>
    </row>
    <row r="114" spans="1:8" x14ac:dyDescent="0.2">
      <c r="A114" s="49" t="s">
        <v>102</v>
      </c>
      <c r="B114" s="59">
        <v>329</v>
      </c>
      <c r="C114" s="59">
        <f t="shared" si="1"/>
        <v>569</v>
      </c>
      <c r="D114" s="59">
        <v>344</v>
      </c>
      <c r="E114" s="59">
        <v>225</v>
      </c>
      <c r="H114" s="48"/>
    </row>
    <row r="115" spans="1:8" x14ac:dyDescent="0.2">
      <c r="A115" s="49" t="s">
        <v>103</v>
      </c>
      <c r="B115" s="59">
        <v>156</v>
      </c>
      <c r="C115" s="59">
        <f t="shared" si="1"/>
        <v>273</v>
      </c>
      <c r="D115" s="59">
        <v>154</v>
      </c>
      <c r="E115" s="59">
        <v>119</v>
      </c>
      <c r="H115" s="48"/>
    </row>
    <row r="116" spans="1:8" x14ac:dyDescent="0.2">
      <c r="A116" s="49" t="s">
        <v>104</v>
      </c>
      <c r="B116" s="59">
        <v>374</v>
      </c>
      <c r="C116" s="59">
        <f t="shared" si="1"/>
        <v>792</v>
      </c>
      <c r="D116" s="59">
        <v>404</v>
      </c>
      <c r="E116" s="59">
        <v>388</v>
      </c>
      <c r="H116" s="48"/>
    </row>
    <row r="117" spans="1:8" x14ac:dyDescent="0.2">
      <c r="A117" s="49" t="s">
        <v>105</v>
      </c>
      <c r="B117" s="59">
        <v>724</v>
      </c>
      <c r="C117" s="59">
        <f t="shared" si="1"/>
        <v>1477</v>
      </c>
      <c r="D117" s="59">
        <v>778</v>
      </c>
      <c r="E117" s="59">
        <v>699</v>
      </c>
      <c r="H117" s="48"/>
    </row>
    <row r="118" spans="1:8" x14ac:dyDescent="0.2">
      <c r="A118" s="49" t="s">
        <v>106</v>
      </c>
      <c r="B118" s="59">
        <v>5</v>
      </c>
      <c r="C118" s="59">
        <f t="shared" si="1"/>
        <v>5</v>
      </c>
      <c r="D118" s="59">
        <v>4</v>
      </c>
      <c r="E118" s="59">
        <v>1</v>
      </c>
      <c r="H118" s="48"/>
    </row>
    <row r="119" spans="1:8" x14ac:dyDescent="0.2">
      <c r="A119" s="49" t="s">
        <v>107</v>
      </c>
      <c r="B119" s="59">
        <v>289</v>
      </c>
      <c r="C119" s="59">
        <f t="shared" si="1"/>
        <v>678</v>
      </c>
      <c r="D119" s="59">
        <v>331</v>
      </c>
      <c r="E119" s="59">
        <v>347</v>
      </c>
      <c r="H119" s="48"/>
    </row>
    <row r="120" spans="1:8" x14ac:dyDescent="0.2">
      <c r="A120" s="49" t="s">
        <v>108</v>
      </c>
      <c r="B120" s="59">
        <v>216</v>
      </c>
      <c r="C120" s="59">
        <f t="shared" si="1"/>
        <v>437</v>
      </c>
      <c r="D120" s="59">
        <v>206</v>
      </c>
      <c r="E120" s="59">
        <v>231</v>
      </c>
      <c r="H120" s="48"/>
    </row>
    <row r="121" spans="1:8" x14ac:dyDescent="0.2">
      <c r="A121" s="49" t="s">
        <v>109</v>
      </c>
      <c r="B121" s="59">
        <v>225</v>
      </c>
      <c r="C121" s="59">
        <f t="shared" si="1"/>
        <v>472</v>
      </c>
      <c r="D121" s="59">
        <v>234</v>
      </c>
      <c r="E121" s="59">
        <v>238</v>
      </c>
      <c r="H121" s="48"/>
    </row>
    <row r="122" spans="1:8" x14ac:dyDescent="0.2">
      <c r="A122" s="49" t="s">
        <v>110</v>
      </c>
      <c r="B122" s="59">
        <v>333</v>
      </c>
      <c r="C122" s="59">
        <f t="shared" si="1"/>
        <v>747</v>
      </c>
      <c r="D122" s="59">
        <v>386</v>
      </c>
      <c r="E122" s="59">
        <v>361</v>
      </c>
      <c r="H122" s="48"/>
    </row>
    <row r="123" spans="1:8" x14ac:dyDescent="0.2">
      <c r="A123" s="49" t="s">
        <v>111</v>
      </c>
      <c r="B123" s="59">
        <v>361</v>
      </c>
      <c r="C123" s="59">
        <f t="shared" si="1"/>
        <v>856</v>
      </c>
      <c r="D123" s="59">
        <v>412</v>
      </c>
      <c r="E123" s="59">
        <v>444</v>
      </c>
      <c r="H123" s="48"/>
    </row>
    <row r="124" spans="1:8" x14ac:dyDescent="0.2">
      <c r="A124" s="49" t="s">
        <v>112</v>
      </c>
      <c r="B124" s="59">
        <v>243</v>
      </c>
      <c r="C124" s="59">
        <f t="shared" si="1"/>
        <v>585</v>
      </c>
      <c r="D124" s="59">
        <v>290</v>
      </c>
      <c r="E124" s="59">
        <v>295</v>
      </c>
      <c r="H124" s="48"/>
    </row>
    <row r="125" spans="1:8" x14ac:dyDescent="0.2">
      <c r="A125" s="49" t="s">
        <v>113</v>
      </c>
      <c r="B125" s="59">
        <v>136</v>
      </c>
      <c r="C125" s="59">
        <f t="shared" si="1"/>
        <v>185</v>
      </c>
      <c r="D125" s="59">
        <v>91</v>
      </c>
      <c r="E125" s="59">
        <v>94</v>
      </c>
      <c r="H125" s="48"/>
    </row>
    <row r="126" spans="1:8" x14ac:dyDescent="0.2">
      <c r="A126" s="49" t="s">
        <v>114</v>
      </c>
      <c r="B126" s="59">
        <v>64</v>
      </c>
      <c r="C126" s="59">
        <f t="shared" si="1"/>
        <v>120</v>
      </c>
      <c r="D126" s="59">
        <v>62</v>
      </c>
      <c r="E126" s="59">
        <v>58</v>
      </c>
      <c r="H126" s="48"/>
    </row>
    <row r="127" spans="1:8" x14ac:dyDescent="0.2">
      <c r="A127" s="49" t="s">
        <v>115</v>
      </c>
      <c r="B127" s="59">
        <v>14</v>
      </c>
      <c r="C127" s="59">
        <f t="shared" si="1"/>
        <v>34</v>
      </c>
      <c r="D127" s="59">
        <v>20</v>
      </c>
      <c r="E127" s="59">
        <v>14</v>
      </c>
      <c r="H127" s="48"/>
    </row>
    <row r="128" spans="1:8" x14ac:dyDescent="0.2">
      <c r="A128" s="49" t="s">
        <v>116</v>
      </c>
      <c r="B128" s="59">
        <v>102</v>
      </c>
      <c r="C128" s="59">
        <f t="shared" si="1"/>
        <v>144</v>
      </c>
      <c r="D128" s="59">
        <v>86</v>
      </c>
      <c r="E128" s="59">
        <v>58</v>
      </c>
      <c r="H128" s="48"/>
    </row>
    <row r="129" spans="1:8" x14ac:dyDescent="0.2">
      <c r="A129" s="49" t="s">
        <v>117</v>
      </c>
      <c r="B129" s="59">
        <v>24</v>
      </c>
      <c r="C129" s="59">
        <f t="shared" si="1"/>
        <v>53</v>
      </c>
      <c r="D129" s="59">
        <v>25</v>
      </c>
      <c r="E129" s="59">
        <v>28</v>
      </c>
      <c r="H129" s="48"/>
    </row>
    <row r="130" spans="1:8" x14ac:dyDescent="0.2">
      <c r="A130" s="49" t="s">
        <v>118</v>
      </c>
      <c r="B130" s="59">
        <v>27</v>
      </c>
      <c r="C130" s="59">
        <f>SUM(D130:E130)</f>
        <v>50</v>
      </c>
      <c r="D130" s="59">
        <v>26</v>
      </c>
      <c r="E130" s="59">
        <v>24</v>
      </c>
      <c r="H130" s="48"/>
    </row>
    <row r="131" spans="1:8" x14ac:dyDescent="0.2">
      <c r="A131" s="49" t="s">
        <v>119</v>
      </c>
      <c r="B131" s="59">
        <v>0</v>
      </c>
      <c r="C131" s="59">
        <f t="shared" si="1"/>
        <v>0</v>
      </c>
      <c r="D131" s="59">
        <v>0</v>
      </c>
      <c r="E131" s="59">
        <v>0</v>
      </c>
      <c r="H131" s="48"/>
    </row>
    <row r="132" spans="1:8" x14ac:dyDescent="0.2">
      <c r="A132" s="49" t="s">
        <v>120</v>
      </c>
      <c r="B132" s="59">
        <v>410</v>
      </c>
      <c r="C132" s="59">
        <f t="shared" ref="C132:C143" si="2">SUM(D132:E132)</f>
        <v>967</v>
      </c>
      <c r="D132" s="59">
        <v>468</v>
      </c>
      <c r="E132" s="59">
        <v>499</v>
      </c>
      <c r="H132" s="48"/>
    </row>
    <row r="133" spans="1:8" x14ac:dyDescent="0.2">
      <c r="A133" s="49" t="s">
        <v>121</v>
      </c>
      <c r="B133" s="59">
        <v>348</v>
      </c>
      <c r="C133" s="59">
        <f t="shared" si="2"/>
        <v>729</v>
      </c>
      <c r="D133" s="59">
        <v>379</v>
      </c>
      <c r="E133" s="59">
        <v>350</v>
      </c>
      <c r="H133" s="48"/>
    </row>
    <row r="134" spans="1:8" x14ac:dyDescent="0.2">
      <c r="A134" s="49" t="s">
        <v>132</v>
      </c>
      <c r="B134" s="59">
        <v>450</v>
      </c>
      <c r="C134" s="59">
        <f t="shared" si="2"/>
        <v>1150</v>
      </c>
      <c r="D134" s="59">
        <v>567</v>
      </c>
      <c r="E134" s="59">
        <v>583</v>
      </c>
      <c r="H134" s="48"/>
    </row>
    <row r="135" spans="1:8" x14ac:dyDescent="0.2">
      <c r="A135" s="49" t="s">
        <v>122</v>
      </c>
      <c r="B135" s="59">
        <v>250</v>
      </c>
      <c r="C135" s="59">
        <f t="shared" si="2"/>
        <v>566</v>
      </c>
      <c r="D135" s="59">
        <v>270</v>
      </c>
      <c r="E135" s="59">
        <v>296</v>
      </c>
      <c r="H135" s="48"/>
    </row>
    <row r="136" spans="1:8" x14ac:dyDescent="0.2">
      <c r="A136" s="49" t="s">
        <v>123</v>
      </c>
      <c r="B136" s="59">
        <v>343</v>
      </c>
      <c r="C136" s="59">
        <f t="shared" si="2"/>
        <v>868</v>
      </c>
      <c r="D136" s="59">
        <v>412</v>
      </c>
      <c r="E136" s="59">
        <v>456</v>
      </c>
      <c r="H136" s="48"/>
    </row>
    <row r="137" spans="1:8" x14ac:dyDescent="0.2">
      <c r="A137" s="49" t="s">
        <v>124</v>
      </c>
      <c r="B137" s="59">
        <v>139</v>
      </c>
      <c r="C137" s="59">
        <f t="shared" si="2"/>
        <v>332</v>
      </c>
      <c r="D137" s="59">
        <v>155</v>
      </c>
      <c r="E137" s="59">
        <v>177</v>
      </c>
      <c r="H137" s="48"/>
    </row>
    <row r="138" spans="1:8" x14ac:dyDescent="0.2">
      <c r="A138" s="49" t="s">
        <v>125</v>
      </c>
      <c r="B138" s="59">
        <v>250</v>
      </c>
      <c r="C138" s="59">
        <f t="shared" si="2"/>
        <v>594</v>
      </c>
      <c r="D138" s="59">
        <v>290</v>
      </c>
      <c r="E138" s="59">
        <v>304</v>
      </c>
      <c r="H138" s="48"/>
    </row>
    <row r="139" spans="1:8" x14ac:dyDescent="0.2">
      <c r="A139" s="49" t="s">
        <v>126</v>
      </c>
      <c r="B139" s="59">
        <v>311</v>
      </c>
      <c r="C139" s="59">
        <f t="shared" si="2"/>
        <v>710</v>
      </c>
      <c r="D139" s="59">
        <v>348</v>
      </c>
      <c r="E139" s="59">
        <v>362</v>
      </c>
      <c r="H139" s="48"/>
    </row>
    <row r="140" spans="1:8" x14ac:dyDescent="0.2">
      <c r="A140" s="49" t="s">
        <v>127</v>
      </c>
      <c r="B140" s="59">
        <v>503</v>
      </c>
      <c r="C140" s="59">
        <f t="shared" si="2"/>
        <v>1210</v>
      </c>
      <c r="D140" s="59">
        <v>594</v>
      </c>
      <c r="E140" s="59">
        <v>616</v>
      </c>
      <c r="H140" s="48"/>
    </row>
    <row r="141" spans="1:8" x14ac:dyDescent="0.2">
      <c r="A141" s="49" t="s">
        <v>128</v>
      </c>
      <c r="B141" s="59">
        <v>252</v>
      </c>
      <c r="C141" s="59">
        <f t="shared" si="2"/>
        <v>455</v>
      </c>
      <c r="D141" s="59">
        <v>236</v>
      </c>
      <c r="E141" s="59">
        <v>219</v>
      </c>
      <c r="H141" s="48"/>
    </row>
    <row r="142" spans="1:8" x14ac:dyDescent="0.2">
      <c r="A142" s="49" t="s">
        <v>129</v>
      </c>
      <c r="B142" s="59">
        <v>104</v>
      </c>
      <c r="C142" s="59">
        <f t="shared" si="2"/>
        <v>197</v>
      </c>
      <c r="D142" s="59">
        <v>100</v>
      </c>
      <c r="E142" s="59">
        <v>97</v>
      </c>
      <c r="H142" s="48"/>
    </row>
    <row r="143" spans="1:8" ht="13.8" thickBot="1" x14ac:dyDescent="0.25">
      <c r="A143" s="54" t="s">
        <v>130</v>
      </c>
      <c r="B143" s="55">
        <v>34</v>
      </c>
      <c r="C143" s="55">
        <f t="shared" si="2"/>
        <v>35</v>
      </c>
      <c r="D143" s="55">
        <v>15</v>
      </c>
      <c r="E143" s="55">
        <v>20</v>
      </c>
      <c r="H143" s="48"/>
    </row>
    <row r="144" spans="1:8" x14ac:dyDescent="0.2">
      <c r="A144" s="56"/>
      <c r="B144" s="51"/>
      <c r="C144" s="51"/>
      <c r="D144" s="51"/>
      <c r="E144" s="51"/>
    </row>
    <row r="145" spans="1:5" x14ac:dyDescent="0.2">
      <c r="A145" s="56" t="s">
        <v>164</v>
      </c>
      <c r="B145" s="57"/>
      <c r="C145" s="57"/>
      <c r="D145" s="57"/>
      <c r="E145" s="57"/>
    </row>
    <row r="146" spans="1:5" x14ac:dyDescent="0.2">
      <c r="B146" s="48"/>
      <c r="C146" s="48"/>
      <c r="D146" s="48"/>
      <c r="E146" s="48"/>
    </row>
    <row r="147" spans="1:5" x14ac:dyDescent="0.2">
      <c r="A147" s="43" t="s">
        <v>187</v>
      </c>
      <c r="B147" s="48"/>
      <c r="D147" s="48"/>
      <c r="E147" s="48"/>
    </row>
    <row r="148" spans="1:5" x14ac:dyDescent="0.2">
      <c r="A148" s="43" t="s">
        <v>188</v>
      </c>
      <c r="B148" s="48"/>
      <c r="D148" s="48"/>
      <c r="E148" s="48"/>
    </row>
    <row r="149" spans="1:5" x14ac:dyDescent="0.2">
      <c r="A149" s="58" t="s">
        <v>189</v>
      </c>
      <c r="B149" s="48"/>
      <c r="D149" s="48"/>
      <c r="E149" s="48"/>
    </row>
    <row r="150" spans="1:5" x14ac:dyDescent="0.2">
      <c r="A150" s="43" t="s">
        <v>190</v>
      </c>
    </row>
    <row r="151" spans="1:5" x14ac:dyDescent="0.2">
      <c r="A151" s="58" t="s">
        <v>191</v>
      </c>
      <c r="B151" s="48"/>
    </row>
    <row r="155" spans="1:5" x14ac:dyDescent="0.2">
      <c r="B155" s="48"/>
      <c r="C155" s="48"/>
      <c r="D155" s="48"/>
      <c r="E155" s="48"/>
    </row>
    <row r="156" spans="1:5" x14ac:dyDescent="0.2">
      <c r="B156" s="48"/>
      <c r="C156" s="48"/>
      <c r="D156" s="48"/>
      <c r="E156" s="48"/>
    </row>
  </sheetData>
  <phoneticPr fontId="2"/>
  <pageMargins left="0.74803149606299213" right="0.74803149606299213" top="0.98425196850393704" bottom="0.98425196850393704" header="0.51181102362204722" footer="0.51181102362204722"/>
  <pageSetup paperSize="9" scale="124" fitToWidth="0" fitToHeight="0" orientation="portrait" horizontalDpi="429496729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44"/>
  <sheetViews>
    <sheetView workbookViewId="0">
      <pane ySplit="2" topLeftCell="A45" activePane="bottomLeft" state="frozen"/>
      <selection pane="bottomLeft"/>
    </sheetView>
  </sheetViews>
  <sheetFormatPr defaultColWidth="9" defaultRowHeight="13.2" x14ac:dyDescent="0.2"/>
  <cols>
    <col min="1" max="1" width="15.21875" style="21" bestFit="1" customWidth="1"/>
    <col min="2" max="16384" width="9" style="21"/>
  </cols>
  <sheetData>
    <row r="1" spans="1:5" ht="13.5" customHeight="1" thickBot="1" x14ac:dyDescent="0.25">
      <c r="A1" s="38" t="s">
        <v>208</v>
      </c>
      <c r="B1" s="20"/>
      <c r="C1" s="20"/>
      <c r="D1" s="20"/>
      <c r="E1" s="20"/>
    </row>
    <row r="2" spans="1:5" ht="26.4" x14ac:dyDescent="0.2">
      <c r="A2" s="22" t="s">
        <v>138</v>
      </c>
      <c r="B2" s="23" t="s">
        <v>0</v>
      </c>
      <c r="C2" s="23" t="s">
        <v>134</v>
      </c>
      <c r="D2" s="23" t="s">
        <v>135</v>
      </c>
      <c r="E2" s="23" t="s">
        <v>136</v>
      </c>
    </row>
    <row r="3" spans="1:5" ht="13.5" customHeight="1" x14ac:dyDescent="0.2">
      <c r="A3" s="24" t="s">
        <v>1</v>
      </c>
      <c r="B3" s="25">
        <v>195</v>
      </c>
      <c r="C3" s="25">
        <f>SUM(D3:E3)</f>
        <v>542</v>
      </c>
      <c r="D3" s="25">
        <v>263</v>
      </c>
      <c r="E3" s="25">
        <v>279</v>
      </c>
    </row>
    <row r="4" spans="1:5" ht="13.5" customHeight="1" x14ac:dyDescent="0.2">
      <c r="A4" s="26" t="s">
        <v>2</v>
      </c>
      <c r="B4" s="25">
        <v>12</v>
      </c>
      <c r="C4" s="25">
        <f>SUM(D4:E4)</f>
        <v>31</v>
      </c>
      <c r="D4" s="25">
        <v>14</v>
      </c>
      <c r="E4" s="25">
        <v>17</v>
      </c>
    </row>
    <row r="5" spans="1:5" ht="13.5" customHeight="1" x14ac:dyDescent="0.2">
      <c r="A5" s="26" t="s">
        <v>4</v>
      </c>
      <c r="B5" s="25">
        <v>209</v>
      </c>
      <c r="C5" s="25">
        <f t="shared" ref="C5:C68" si="0">SUM(D5:E5)</f>
        <v>600</v>
      </c>
      <c r="D5" s="25">
        <v>281</v>
      </c>
      <c r="E5" s="25">
        <v>319</v>
      </c>
    </row>
    <row r="6" spans="1:5" ht="13.5" customHeight="1" x14ac:dyDescent="0.2">
      <c r="A6" s="26" t="s">
        <v>3</v>
      </c>
      <c r="B6" s="25">
        <v>226</v>
      </c>
      <c r="C6" s="25">
        <f t="shared" si="0"/>
        <v>602</v>
      </c>
      <c r="D6" s="25">
        <v>304</v>
      </c>
      <c r="E6" s="25">
        <v>298</v>
      </c>
    </row>
    <row r="7" spans="1:5" ht="13.5" customHeight="1" x14ac:dyDescent="0.2">
      <c r="A7" s="26" t="s">
        <v>5</v>
      </c>
      <c r="B7" s="25">
        <v>75</v>
      </c>
      <c r="C7" s="25">
        <f t="shared" si="0"/>
        <v>213</v>
      </c>
      <c r="D7" s="25">
        <v>106</v>
      </c>
      <c r="E7" s="25">
        <v>107</v>
      </c>
    </row>
    <row r="8" spans="1:5" ht="13.5" customHeight="1" x14ac:dyDescent="0.2">
      <c r="A8" s="26" t="s">
        <v>6</v>
      </c>
      <c r="B8" s="25">
        <v>310</v>
      </c>
      <c r="C8" s="25">
        <f t="shared" si="0"/>
        <v>828</v>
      </c>
      <c r="D8" s="25">
        <v>384</v>
      </c>
      <c r="E8" s="25">
        <v>444</v>
      </c>
    </row>
    <row r="9" spans="1:5" ht="13.5" customHeight="1" x14ac:dyDescent="0.2">
      <c r="A9" s="26" t="s">
        <v>7</v>
      </c>
      <c r="B9" s="25">
        <v>203</v>
      </c>
      <c r="C9" s="25">
        <f t="shared" si="0"/>
        <v>527</v>
      </c>
      <c r="D9" s="25">
        <v>234</v>
      </c>
      <c r="E9" s="25">
        <v>293</v>
      </c>
    </row>
    <row r="10" spans="1:5" ht="13.5" customHeight="1" x14ac:dyDescent="0.2">
      <c r="A10" s="26" t="s">
        <v>8</v>
      </c>
      <c r="B10" s="25">
        <v>130</v>
      </c>
      <c r="C10" s="25">
        <f t="shared" si="0"/>
        <v>394</v>
      </c>
      <c r="D10" s="25">
        <v>172</v>
      </c>
      <c r="E10" s="25">
        <v>222</v>
      </c>
    </row>
    <row r="11" spans="1:5" ht="13.5" customHeight="1" x14ac:dyDescent="0.2">
      <c r="A11" s="26" t="s">
        <v>9</v>
      </c>
      <c r="B11" s="25">
        <v>332</v>
      </c>
      <c r="C11" s="25">
        <f t="shared" si="0"/>
        <v>962</v>
      </c>
      <c r="D11" s="25">
        <v>457</v>
      </c>
      <c r="E11" s="25">
        <v>505</v>
      </c>
    </row>
    <row r="12" spans="1:5" ht="13.5" customHeight="1" x14ac:dyDescent="0.2">
      <c r="A12" s="26" t="s">
        <v>10</v>
      </c>
      <c r="B12" s="25">
        <v>315</v>
      </c>
      <c r="C12" s="25">
        <f t="shared" si="0"/>
        <v>915</v>
      </c>
      <c r="D12" s="25">
        <v>457</v>
      </c>
      <c r="E12" s="25">
        <v>458</v>
      </c>
    </row>
    <row r="13" spans="1:5" ht="13.5" customHeight="1" x14ac:dyDescent="0.2">
      <c r="A13" s="26" t="s">
        <v>11</v>
      </c>
      <c r="B13" s="25">
        <v>353</v>
      </c>
      <c r="C13" s="25">
        <f t="shared" si="0"/>
        <v>970</v>
      </c>
      <c r="D13" s="25">
        <v>461</v>
      </c>
      <c r="E13" s="25">
        <v>509</v>
      </c>
    </row>
    <row r="14" spans="1:5" ht="13.5" customHeight="1" x14ac:dyDescent="0.2">
      <c r="A14" s="26" t="s">
        <v>12</v>
      </c>
      <c r="B14" s="25">
        <v>339</v>
      </c>
      <c r="C14" s="25">
        <f t="shared" si="0"/>
        <v>979</v>
      </c>
      <c r="D14" s="25">
        <v>482</v>
      </c>
      <c r="E14" s="25">
        <v>497</v>
      </c>
    </row>
    <row r="15" spans="1:5" ht="13.5" customHeight="1" x14ac:dyDescent="0.2">
      <c r="A15" s="26" t="s">
        <v>13</v>
      </c>
      <c r="B15" s="25">
        <v>102</v>
      </c>
      <c r="C15" s="25">
        <f t="shared" si="0"/>
        <v>304</v>
      </c>
      <c r="D15" s="25">
        <v>153</v>
      </c>
      <c r="E15" s="25">
        <v>151</v>
      </c>
    </row>
    <row r="16" spans="1:5" ht="13.5" customHeight="1" x14ac:dyDescent="0.2">
      <c r="A16" s="26" t="s">
        <v>14</v>
      </c>
      <c r="B16" s="25">
        <v>118</v>
      </c>
      <c r="C16" s="25">
        <f t="shared" si="0"/>
        <v>338</v>
      </c>
      <c r="D16" s="25">
        <v>170</v>
      </c>
      <c r="E16" s="25">
        <v>168</v>
      </c>
    </row>
    <row r="17" spans="1:5" ht="13.5" customHeight="1" x14ac:dyDescent="0.2">
      <c r="A17" s="26" t="s">
        <v>15</v>
      </c>
      <c r="B17" s="25">
        <v>134</v>
      </c>
      <c r="C17" s="25">
        <f t="shared" si="0"/>
        <v>352</v>
      </c>
      <c r="D17" s="25">
        <v>176</v>
      </c>
      <c r="E17" s="25">
        <v>176</v>
      </c>
    </row>
    <row r="18" spans="1:5" ht="13.5" customHeight="1" x14ac:dyDescent="0.2">
      <c r="A18" s="26" t="s">
        <v>16</v>
      </c>
      <c r="B18" s="25">
        <v>41</v>
      </c>
      <c r="C18" s="25">
        <f t="shared" si="0"/>
        <v>127</v>
      </c>
      <c r="D18" s="25">
        <v>64</v>
      </c>
      <c r="E18" s="25">
        <v>63</v>
      </c>
    </row>
    <row r="19" spans="1:5" ht="13.5" customHeight="1" x14ac:dyDescent="0.2">
      <c r="A19" s="26" t="s">
        <v>17</v>
      </c>
      <c r="B19" s="25">
        <v>192</v>
      </c>
      <c r="C19" s="25">
        <f t="shared" si="0"/>
        <v>554</v>
      </c>
      <c r="D19" s="25">
        <v>267</v>
      </c>
      <c r="E19" s="25">
        <v>287</v>
      </c>
    </row>
    <row r="20" spans="1:5" ht="13.5" customHeight="1" x14ac:dyDescent="0.2">
      <c r="A20" s="26" t="s">
        <v>18</v>
      </c>
      <c r="B20" s="25">
        <v>216</v>
      </c>
      <c r="C20" s="25">
        <f t="shared" si="0"/>
        <v>648</v>
      </c>
      <c r="D20" s="25">
        <v>296</v>
      </c>
      <c r="E20" s="25">
        <v>352</v>
      </c>
    </row>
    <row r="21" spans="1:5" ht="13.5" customHeight="1" x14ac:dyDescent="0.2">
      <c r="A21" s="26" t="s">
        <v>19</v>
      </c>
      <c r="B21" s="25">
        <v>442</v>
      </c>
      <c r="C21" s="25">
        <f t="shared" si="0"/>
        <v>1427</v>
      </c>
      <c r="D21" s="25">
        <v>687</v>
      </c>
      <c r="E21" s="25">
        <v>740</v>
      </c>
    </row>
    <row r="22" spans="1:5" ht="13.5" customHeight="1" x14ac:dyDescent="0.2">
      <c r="A22" s="26" t="s">
        <v>20</v>
      </c>
      <c r="B22" s="25">
        <v>239</v>
      </c>
      <c r="C22" s="25">
        <f t="shared" si="0"/>
        <v>844</v>
      </c>
      <c r="D22" s="25">
        <v>401</v>
      </c>
      <c r="E22" s="25">
        <v>443</v>
      </c>
    </row>
    <row r="23" spans="1:5" ht="13.5" customHeight="1" x14ac:dyDescent="0.2">
      <c r="A23" s="26" t="s">
        <v>21</v>
      </c>
      <c r="B23" s="25">
        <v>635</v>
      </c>
      <c r="C23" s="25">
        <f t="shared" si="0"/>
        <v>2119</v>
      </c>
      <c r="D23" s="25">
        <v>1007</v>
      </c>
      <c r="E23" s="25">
        <v>1112</v>
      </c>
    </row>
    <row r="24" spans="1:5" ht="13.5" customHeight="1" x14ac:dyDescent="0.2">
      <c r="A24" s="26" t="s">
        <v>22</v>
      </c>
      <c r="B24" s="25">
        <v>367</v>
      </c>
      <c r="C24" s="25">
        <f t="shared" si="0"/>
        <v>1288</v>
      </c>
      <c r="D24" s="25">
        <v>614</v>
      </c>
      <c r="E24" s="25">
        <v>674</v>
      </c>
    </row>
    <row r="25" spans="1:5" ht="13.5" customHeight="1" x14ac:dyDescent="0.2">
      <c r="A25" s="26" t="s">
        <v>142</v>
      </c>
      <c r="B25" s="25">
        <v>349</v>
      </c>
      <c r="C25" s="25">
        <f t="shared" si="0"/>
        <v>863</v>
      </c>
      <c r="D25" s="25">
        <v>394</v>
      </c>
      <c r="E25" s="25">
        <v>469</v>
      </c>
    </row>
    <row r="26" spans="1:5" ht="13.5" customHeight="1" x14ac:dyDescent="0.2">
      <c r="A26" s="26" t="s">
        <v>143</v>
      </c>
      <c r="B26" s="25">
        <v>245</v>
      </c>
      <c r="C26" s="25">
        <f t="shared" si="0"/>
        <v>577</v>
      </c>
      <c r="D26" s="25">
        <v>263</v>
      </c>
      <c r="E26" s="25">
        <v>314</v>
      </c>
    </row>
    <row r="27" spans="1:5" ht="13.5" customHeight="1" x14ac:dyDescent="0.2">
      <c r="A27" s="26" t="s">
        <v>144</v>
      </c>
      <c r="B27" s="25">
        <v>307</v>
      </c>
      <c r="C27" s="25">
        <f t="shared" si="0"/>
        <v>735</v>
      </c>
      <c r="D27" s="25">
        <v>335</v>
      </c>
      <c r="E27" s="25">
        <v>400</v>
      </c>
    </row>
    <row r="28" spans="1:5" ht="13.5" customHeight="1" x14ac:dyDescent="0.2">
      <c r="A28" s="26" t="s">
        <v>145</v>
      </c>
      <c r="B28" s="25">
        <v>222</v>
      </c>
      <c r="C28" s="25">
        <f t="shared" si="0"/>
        <v>531</v>
      </c>
      <c r="D28" s="25">
        <v>249</v>
      </c>
      <c r="E28" s="25">
        <v>282</v>
      </c>
    </row>
    <row r="29" spans="1:5" ht="13.5" customHeight="1" x14ac:dyDescent="0.2">
      <c r="A29" s="26" t="s">
        <v>146</v>
      </c>
      <c r="B29" s="25">
        <v>258</v>
      </c>
      <c r="C29" s="25">
        <f t="shared" si="0"/>
        <v>670</v>
      </c>
      <c r="D29" s="25">
        <v>298</v>
      </c>
      <c r="E29" s="25">
        <v>372</v>
      </c>
    </row>
    <row r="30" spans="1:5" ht="13.5" customHeight="1" x14ac:dyDescent="0.2">
      <c r="A30" s="26" t="s">
        <v>147</v>
      </c>
      <c r="B30" s="25">
        <v>217</v>
      </c>
      <c r="C30" s="25">
        <f t="shared" si="0"/>
        <v>597</v>
      </c>
      <c r="D30" s="25">
        <v>279</v>
      </c>
      <c r="E30" s="25">
        <v>318</v>
      </c>
    </row>
    <row r="31" spans="1:5" ht="13.5" customHeight="1" x14ac:dyDescent="0.2">
      <c r="A31" s="26" t="s">
        <v>148</v>
      </c>
      <c r="B31" s="25">
        <v>287</v>
      </c>
      <c r="C31" s="25">
        <f t="shared" si="0"/>
        <v>770</v>
      </c>
      <c r="D31" s="25">
        <v>371</v>
      </c>
      <c r="E31" s="25">
        <v>399</v>
      </c>
    </row>
    <row r="32" spans="1:5" ht="13.5" customHeight="1" x14ac:dyDescent="0.2">
      <c r="A32" s="26" t="s">
        <v>30</v>
      </c>
      <c r="B32" s="25">
        <v>290</v>
      </c>
      <c r="C32" s="25">
        <f t="shared" si="0"/>
        <v>834</v>
      </c>
      <c r="D32" s="25">
        <v>397</v>
      </c>
      <c r="E32" s="25">
        <v>437</v>
      </c>
    </row>
    <row r="33" spans="1:5" ht="13.5" customHeight="1" x14ac:dyDescent="0.2">
      <c r="A33" s="26" t="s">
        <v>149</v>
      </c>
      <c r="B33" s="25">
        <v>113</v>
      </c>
      <c r="C33" s="25">
        <f t="shared" si="0"/>
        <v>343</v>
      </c>
      <c r="D33" s="25">
        <v>175</v>
      </c>
      <c r="E33" s="25">
        <v>168</v>
      </c>
    </row>
    <row r="34" spans="1:5" ht="13.5" customHeight="1" x14ac:dyDescent="0.2">
      <c r="A34" s="26" t="s">
        <v>150</v>
      </c>
      <c r="B34" s="25">
        <v>266</v>
      </c>
      <c r="C34" s="25">
        <f t="shared" si="0"/>
        <v>756</v>
      </c>
      <c r="D34" s="25">
        <v>384</v>
      </c>
      <c r="E34" s="25">
        <v>372</v>
      </c>
    </row>
    <row r="35" spans="1:5" ht="13.5" customHeight="1" x14ac:dyDescent="0.2">
      <c r="A35" s="26" t="s">
        <v>151</v>
      </c>
      <c r="B35" s="25">
        <v>145</v>
      </c>
      <c r="C35" s="25">
        <f t="shared" si="0"/>
        <v>422</v>
      </c>
      <c r="D35" s="25">
        <v>193</v>
      </c>
      <c r="E35" s="25">
        <v>229</v>
      </c>
    </row>
    <row r="36" spans="1:5" ht="13.5" customHeight="1" x14ac:dyDescent="0.2">
      <c r="A36" s="26" t="s">
        <v>152</v>
      </c>
      <c r="B36" s="25">
        <v>154</v>
      </c>
      <c r="C36" s="25">
        <f t="shared" si="0"/>
        <v>400</v>
      </c>
      <c r="D36" s="25">
        <v>202</v>
      </c>
      <c r="E36" s="25">
        <v>198</v>
      </c>
    </row>
    <row r="37" spans="1:5" ht="13.5" customHeight="1" x14ac:dyDescent="0.2">
      <c r="A37" s="26" t="s">
        <v>153</v>
      </c>
      <c r="B37" s="25">
        <v>174</v>
      </c>
      <c r="C37" s="25">
        <f t="shared" si="0"/>
        <v>450</v>
      </c>
      <c r="D37" s="25">
        <v>199</v>
      </c>
      <c r="E37" s="25">
        <v>251</v>
      </c>
    </row>
    <row r="38" spans="1:5" ht="13.5" customHeight="1" x14ac:dyDescent="0.2">
      <c r="A38" s="26" t="s">
        <v>154</v>
      </c>
      <c r="B38" s="25">
        <v>181</v>
      </c>
      <c r="C38" s="25">
        <f t="shared" si="0"/>
        <v>518</v>
      </c>
      <c r="D38" s="25">
        <v>249</v>
      </c>
      <c r="E38" s="25">
        <v>269</v>
      </c>
    </row>
    <row r="39" spans="1:5" ht="13.5" customHeight="1" x14ac:dyDescent="0.2">
      <c r="A39" s="26" t="s">
        <v>155</v>
      </c>
      <c r="B39" s="25">
        <v>151</v>
      </c>
      <c r="C39" s="25">
        <f t="shared" si="0"/>
        <v>401</v>
      </c>
      <c r="D39" s="25">
        <v>180</v>
      </c>
      <c r="E39" s="25">
        <v>221</v>
      </c>
    </row>
    <row r="40" spans="1:5" ht="13.5" customHeight="1" x14ac:dyDescent="0.2">
      <c r="A40" s="26" t="s">
        <v>156</v>
      </c>
      <c r="B40" s="25">
        <v>261</v>
      </c>
      <c r="C40" s="25">
        <f t="shared" si="0"/>
        <v>739</v>
      </c>
      <c r="D40" s="25">
        <v>349</v>
      </c>
      <c r="E40" s="25">
        <v>390</v>
      </c>
    </row>
    <row r="41" spans="1:5" ht="13.5" customHeight="1" x14ac:dyDescent="0.2">
      <c r="A41" s="26" t="s">
        <v>157</v>
      </c>
      <c r="B41" s="25">
        <v>323</v>
      </c>
      <c r="C41" s="25">
        <f t="shared" si="0"/>
        <v>1060</v>
      </c>
      <c r="D41" s="25">
        <v>513</v>
      </c>
      <c r="E41" s="25">
        <v>547</v>
      </c>
    </row>
    <row r="42" spans="1:5" ht="13.5" customHeight="1" x14ac:dyDescent="0.2">
      <c r="A42" s="26" t="s">
        <v>158</v>
      </c>
      <c r="B42" s="25">
        <v>192</v>
      </c>
      <c r="C42" s="25">
        <f t="shared" si="0"/>
        <v>721</v>
      </c>
      <c r="D42" s="25">
        <v>370</v>
      </c>
      <c r="E42" s="25">
        <v>351</v>
      </c>
    </row>
    <row r="43" spans="1:5" ht="13.5" customHeight="1" x14ac:dyDescent="0.2">
      <c r="A43" s="26" t="s">
        <v>159</v>
      </c>
      <c r="B43" s="25">
        <v>63</v>
      </c>
      <c r="C43" s="25">
        <f t="shared" si="0"/>
        <v>206</v>
      </c>
      <c r="D43" s="25">
        <v>103</v>
      </c>
      <c r="E43" s="25">
        <v>103</v>
      </c>
    </row>
    <row r="44" spans="1:5" ht="13.5" customHeight="1" x14ac:dyDescent="0.2">
      <c r="A44" s="26" t="s">
        <v>160</v>
      </c>
      <c r="B44" s="25">
        <v>143</v>
      </c>
      <c r="C44" s="25">
        <f t="shared" si="0"/>
        <v>515</v>
      </c>
      <c r="D44" s="25">
        <v>262</v>
      </c>
      <c r="E44" s="25">
        <v>253</v>
      </c>
    </row>
    <row r="45" spans="1:5" ht="13.5" customHeight="1" x14ac:dyDescent="0.2">
      <c r="A45" s="26" t="s">
        <v>43</v>
      </c>
      <c r="B45" s="25">
        <v>72</v>
      </c>
      <c r="C45" s="25">
        <f t="shared" si="0"/>
        <v>208</v>
      </c>
      <c r="D45" s="25">
        <v>98</v>
      </c>
      <c r="E45" s="25">
        <v>110</v>
      </c>
    </row>
    <row r="46" spans="1:5" ht="13.5" customHeight="1" x14ac:dyDescent="0.2">
      <c r="A46" s="26" t="s">
        <v>44</v>
      </c>
      <c r="B46" s="25">
        <v>72</v>
      </c>
      <c r="C46" s="25">
        <f t="shared" si="0"/>
        <v>238</v>
      </c>
      <c r="D46" s="25">
        <v>127</v>
      </c>
      <c r="E46" s="25">
        <v>111</v>
      </c>
    </row>
    <row r="47" spans="1:5" ht="13.5" customHeight="1" x14ac:dyDescent="0.2">
      <c r="A47" s="26" t="s">
        <v>45</v>
      </c>
      <c r="B47" s="25">
        <v>692</v>
      </c>
      <c r="C47" s="25">
        <f t="shared" si="0"/>
        <v>1881</v>
      </c>
      <c r="D47" s="25">
        <v>911</v>
      </c>
      <c r="E47" s="25">
        <v>970</v>
      </c>
    </row>
    <row r="48" spans="1:5" ht="13.5" customHeight="1" x14ac:dyDescent="0.2">
      <c r="A48" s="26" t="s">
        <v>46</v>
      </c>
      <c r="B48" s="25">
        <v>362</v>
      </c>
      <c r="C48" s="25">
        <f t="shared" si="0"/>
        <v>841</v>
      </c>
      <c r="D48" s="25">
        <v>415</v>
      </c>
      <c r="E48" s="25">
        <v>426</v>
      </c>
    </row>
    <row r="49" spans="1:5" ht="13.5" customHeight="1" x14ac:dyDescent="0.2">
      <c r="A49" s="26" t="s">
        <v>137</v>
      </c>
      <c r="B49" s="25">
        <v>355</v>
      </c>
      <c r="C49" s="25">
        <f t="shared" si="0"/>
        <v>997</v>
      </c>
      <c r="D49" s="25">
        <v>486</v>
      </c>
      <c r="E49" s="25">
        <v>511</v>
      </c>
    </row>
    <row r="50" spans="1:5" ht="13.5" customHeight="1" x14ac:dyDescent="0.2">
      <c r="A50" s="26" t="s">
        <v>47</v>
      </c>
      <c r="B50" s="25">
        <v>573</v>
      </c>
      <c r="C50" s="25">
        <f t="shared" si="0"/>
        <v>1244</v>
      </c>
      <c r="D50" s="25">
        <v>619</v>
      </c>
      <c r="E50" s="25">
        <v>625</v>
      </c>
    </row>
    <row r="51" spans="1:5" ht="13.5" customHeight="1" x14ac:dyDescent="0.2">
      <c r="A51" s="26" t="s">
        <v>48</v>
      </c>
      <c r="B51" s="25">
        <v>580</v>
      </c>
      <c r="C51" s="25">
        <f t="shared" si="0"/>
        <v>1466</v>
      </c>
      <c r="D51" s="25">
        <v>736</v>
      </c>
      <c r="E51" s="25">
        <v>730</v>
      </c>
    </row>
    <row r="52" spans="1:5" ht="13.5" customHeight="1" x14ac:dyDescent="0.2">
      <c r="A52" s="26" t="s">
        <v>49</v>
      </c>
      <c r="B52" s="25">
        <v>879</v>
      </c>
      <c r="C52" s="25">
        <f t="shared" si="0"/>
        <v>1830</v>
      </c>
      <c r="D52" s="25">
        <v>848</v>
      </c>
      <c r="E52" s="25">
        <v>982</v>
      </c>
    </row>
    <row r="53" spans="1:5" ht="13.5" customHeight="1" x14ac:dyDescent="0.2">
      <c r="A53" s="26" t="s">
        <v>50</v>
      </c>
      <c r="B53" s="25">
        <v>447</v>
      </c>
      <c r="C53" s="25">
        <f t="shared" si="0"/>
        <v>1060</v>
      </c>
      <c r="D53" s="25">
        <v>518</v>
      </c>
      <c r="E53" s="25">
        <v>542</v>
      </c>
    </row>
    <row r="54" spans="1:5" ht="13.5" customHeight="1" x14ac:dyDescent="0.2">
      <c r="A54" s="26" t="s">
        <v>51</v>
      </c>
      <c r="B54" s="25">
        <v>279</v>
      </c>
      <c r="C54" s="25">
        <f t="shared" si="0"/>
        <v>546</v>
      </c>
      <c r="D54" s="25">
        <v>270</v>
      </c>
      <c r="E54" s="25">
        <v>276</v>
      </c>
    </row>
    <row r="55" spans="1:5" ht="13.5" customHeight="1" x14ac:dyDescent="0.2">
      <c r="A55" s="26" t="s">
        <v>52</v>
      </c>
      <c r="B55" s="25">
        <v>637</v>
      </c>
      <c r="C55" s="25">
        <f t="shared" si="0"/>
        <v>1656</v>
      </c>
      <c r="D55" s="25">
        <v>813</v>
      </c>
      <c r="E55" s="25">
        <v>843</v>
      </c>
    </row>
    <row r="56" spans="1:5" ht="13.5" customHeight="1" x14ac:dyDescent="0.2">
      <c r="A56" s="26" t="s">
        <v>53</v>
      </c>
      <c r="B56" s="25">
        <v>180</v>
      </c>
      <c r="C56" s="25">
        <f t="shared" si="0"/>
        <v>536</v>
      </c>
      <c r="D56" s="25">
        <v>247</v>
      </c>
      <c r="E56" s="25">
        <v>289</v>
      </c>
    </row>
    <row r="57" spans="1:5" ht="13.5" customHeight="1" x14ac:dyDescent="0.2">
      <c r="A57" s="26" t="s">
        <v>131</v>
      </c>
      <c r="B57" s="25">
        <v>1222</v>
      </c>
      <c r="C57" s="25">
        <f t="shared" si="0"/>
        <v>2645</v>
      </c>
      <c r="D57" s="25">
        <v>1212</v>
      </c>
      <c r="E57" s="25">
        <v>1433</v>
      </c>
    </row>
    <row r="58" spans="1:5" ht="13.5" customHeight="1" x14ac:dyDescent="0.2">
      <c r="A58" s="26" t="s">
        <v>54</v>
      </c>
      <c r="B58" s="25">
        <v>612</v>
      </c>
      <c r="C58" s="25">
        <f t="shared" si="0"/>
        <v>1384</v>
      </c>
      <c r="D58" s="25">
        <v>677</v>
      </c>
      <c r="E58" s="25">
        <v>707</v>
      </c>
    </row>
    <row r="59" spans="1:5" ht="13.5" customHeight="1" x14ac:dyDescent="0.2">
      <c r="A59" s="26" t="s">
        <v>55</v>
      </c>
      <c r="B59" s="25">
        <v>311</v>
      </c>
      <c r="C59" s="25">
        <f t="shared" si="0"/>
        <v>762</v>
      </c>
      <c r="D59" s="25">
        <v>346</v>
      </c>
      <c r="E59" s="25">
        <v>416</v>
      </c>
    </row>
    <row r="60" spans="1:5" ht="13.5" customHeight="1" x14ac:dyDescent="0.2">
      <c r="A60" s="26" t="s">
        <v>56</v>
      </c>
      <c r="B60" s="25">
        <v>660</v>
      </c>
      <c r="C60" s="25">
        <f t="shared" si="0"/>
        <v>1798</v>
      </c>
      <c r="D60" s="25">
        <v>891</v>
      </c>
      <c r="E60" s="25">
        <v>907</v>
      </c>
    </row>
    <row r="61" spans="1:5" ht="13.5" customHeight="1" x14ac:dyDescent="0.2">
      <c r="A61" s="26" t="s">
        <v>57</v>
      </c>
      <c r="B61" s="25">
        <v>149</v>
      </c>
      <c r="C61" s="25">
        <f t="shared" si="0"/>
        <v>371</v>
      </c>
      <c r="D61" s="25">
        <v>182</v>
      </c>
      <c r="E61" s="25">
        <v>189</v>
      </c>
    </row>
    <row r="62" spans="1:5" ht="13.5" customHeight="1" x14ac:dyDescent="0.2">
      <c r="A62" s="26" t="s">
        <v>161</v>
      </c>
      <c r="B62" s="25"/>
      <c r="C62" s="25"/>
      <c r="D62" s="25"/>
      <c r="E62" s="25"/>
    </row>
    <row r="63" spans="1:5" ht="13.5" customHeight="1" x14ac:dyDescent="0.2">
      <c r="A63" s="26" t="s">
        <v>58</v>
      </c>
      <c r="B63" s="25">
        <v>1341</v>
      </c>
      <c r="C63" s="25">
        <f t="shared" si="0"/>
        <v>3410</v>
      </c>
      <c r="D63" s="25">
        <v>1655</v>
      </c>
      <c r="E63" s="25">
        <v>1755</v>
      </c>
    </row>
    <row r="64" spans="1:5" ht="13.5" customHeight="1" x14ac:dyDescent="0.2">
      <c r="A64" s="26" t="s">
        <v>59</v>
      </c>
      <c r="B64" s="25">
        <v>720</v>
      </c>
      <c r="C64" s="25">
        <f t="shared" si="0"/>
        <v>1569</v>
      </c>
      <c r="D64" s="25">
        <v>760</v>
      </c>
      <c r="E64" s="25">
        <v>809</v>
      </c>
    </row>
    <row r="65" spans="1:5" ht="13.5" customHeight="1" x14ac:dyDescent="0.2">
      <c r="A65" s="26" t="s">
        <v>60</v>
      </c>
      <c r="B65" s="25">
        <v>209</v>
      </c>
      <c r="C65" s="25">
        <f t="shared" si="0"/>
        <v>477</v>
      </c>
      <c r="D65" s="25">
        <v>238</v>
      </c>
      <c r="E65" s="25">
        <v>239</v>
      </c>
    </row>
    <row r="66" spans="1:5" ht="13.5" customHeight="1" x14ac:dyDescent="0.2">
      <c r="A66" s="26" t="s">
        <v>61</v>
      </c>
      <c r="B66" s="25">
        <v>480</v>
      </c>
      <c r="C66" s="25">
        <f t="shared" si="0"/>
        <v>1054</v>
      </c>
      <c r="D66" s="25">
        <v>519</v>
      </c>
      <c r="E66" s="25">
        <v>535</v>
      </c>
    </row>
    <row r="67" spans="1:5" ht="13.5" customHeight="1" x14ac:dyDescent="0.2">
      <c r="A67" s="26" t="s">
        <v>62</v>
      </c>
      <c r="B67" s="25">
        <v>316</v>
      </c>
      <c r="C67" s="25">
        <f t="shared" si="0"/>
        <v>890</v>
      </c>
      <c r="D67" s="25">
        <v>434</v>
      </c>
      <c r="E67" s="25">
        <v>456</v>
      </c>
    </row>
    <row r="68" spans="1:5" ht="13.5" customHeight="1" x14ac:dyDescent="0.2">
      <c r="A68" s="26" t="s">
        <v>63</v>
      </c>
      <c r="B68" s="25">
        <v>14</v>
      </c>
      <c r="C68" s="25">
        <f t="shared" si="0"/>
        <v>22</v>
      </c>
      <c r="D68" s="25">
        <v>15</v>
      </c>
      <c r="E68" s="25">
        <v>7</v>
      </c>
    </row>
    <row r="69" spans="1:5" ht="13.5" customHeight="1" x14ac:dyDescent="0.2">
      <c r="A69" s="26" t="s">
        <v>64</v>
      </c>
      <c r="B69" s="25">
        <v>435</v>
      </c>
      <c r="C69" s="25">
        <f t="shared" ref="C69:C132" si="1">SUM(D69:E69)</f>
        <v>1077</v>
      </c>
      <c r="D69" s="25">
        <v>521</v>
      </c>
      <c r="E69" s="25">
        <v>556</v>
      </c>
    </row>
    <row r="70" spans="1:5" ht="13.5" customHeight="1" x14ac:dyDescent="0.2">
      <c r="A70" s="26" t="s">
        <v>65</v>
      </c>
      <c r="B70" s="25">
        <v>196</v>
      </c>
      <c r="C70" s="25">
        <f t="shared" si="1"/>
        <v>413</v>
      </c>
      <c r="D70" s="25">
        <v>209</v>
      </c>
      <c r="E70" s="25">
        <v>204</v>
      </c>
    </row>
    <row r="71" spans="1:5" ht="13.5" customHeight="1" x14ac:dyDescent="0.2">
      <c r="A71" s="26" t="s">
        <v>66</v>
      </c>
      <c r="B71" s="25">
        <v>167</v>
      </c>
      <c r="C71" s="25">
        <f t="shared" si="1"/>
        <v>419</v>
      </c>
      <c r="D71" s="25">
        <v>203</v>
      </c>
      <c r="E71" s="25">
        <v>216</v>
      </c>
    </row>
    <row r="72" spans="1:5" ht="13.5" customHeight="1" x14ac:dyDescent="0.2">
      <c r="A72" s="26" t="s">
        <v>67</v>
      </c>
      <c r="B72" s="25">
        <v>120</v>
      </c>
      <c r="C72" s="25">
        <f t="shared" si="1"/>
        <v>309</v>
      </c>
      <c r="D72" s="25">
        <v>151</v>
      </c>
      <c r="E72" s="25">
        <v>158</v>
      </c>
    </row>
    <row r="73" spans="1:5" ht="13.5" customHeight="1" x14ac:dyDescent="0.2">
      <c r="A73" s="26" t="s">
        <v>68</v>
      </c>
      <c r="B73" s="25">
        <v>221</v>
      </c>
      <c r="C73" s="25">
        <f t="shared" si="1"/>
        <v>551</v>
      </c>
      <c r="D73" s="25">
        <v>258</v>
      </c>
      <c r="E73" s="25">
        <v>293</v>
      </c>
    </row>
    <row r="74" spans="1:5" ht="13.5" customHeight="1" x14ac:dyDescent="0.2">
      <c r="A74" s="26" t="s">
        <v>69</v>
      </c>
      <c r="B74" s="25">
        <v>179</v>
      </c>
      <c r="C74" s="25">
        <f t="shared" si="1"/>
        <v>438</v>
      </c>
      <c r="D74" s="25">
        <v>214</v>
      </c>
      <c r="E74" s="25">
        <v>224</v>
      </c>
    </row>
    <row r="75" spans="1:5" ht="13.5" customHeight="1" x14ac:dyDescent="0.2">
      <c r="A75" s="26" t="s">
        <v>70</v>
      </c>
      <c r="B75" s="25">
        <v>229</v>
      </c>
      <c r="C75" s="25">
        <f t="shared" si="1"/>
        <v>602</v>
      </c>
      <c r="D75" s="25">
        <v>318</v>
      </c>
      <c r="E75" s="25">
        <v>284</v>
      </c>
    </row>
    <row r="76" spans="1:5" ht="13.5" customHeight="1" x14ac:dyDescent="0.2">
      <c r="A76" s="26" t="s">
        <v>71</v>
      </c>
      <c r="B76" s="25">
        <v>95</v>
      </c>
      <c r="C76" s="25">
        <f t="shared" si="1"/>
        <v>253</v>
      </c>
      <c r="D76" s="25">
        <v>123</v>
      </c>
      <c r="E76" s="25">
        <v>130</v>
      </c>
    </row>
    <row r="77" spans="1:5" ht="13.5" customHeight="1" x14ac:dyDescent="0.2">
      <c r="A77" s="26" t="s">
        <v>72</v>
      </c>
      <c r="B77" s="25">
        <v>74</v>
      </c>
      <c r="C77" s="25">
        <f t="shared" si="1"/>
        <v>159</v>
      </c>
      <c r="D77" s="25">
        <v>77</v>
      </c>
      <c r="E77" s="25">
        <v>82</v>
      </c>
    </row>
    <row r="78" spans="1:5" ht="13.5" customHeight="1" x14ac:dyDescent="0.2">
      <c r="A78" s="26" t="s">
        <v>73</v>
      </c>
      <c r="B78" s="25">
        <v>156</v>
      </c>
      <c r="C78" s="25">
        <f t="shared" si="1"/>
        <v>361</v>
      </c>
      <c r="D78" s="25">
        <v>174</v>
      </c>
      <c r="E78" s="25">
        <v>187</v>
      </c>
    </row>
    <row r="79" spans="1:5" ht="13.5" customHeight="1" x14ac:dyDescent="0.2">
      <c r="A79" s="26" t="s">
        <v>74</v>
      </c>
      <c r="B79" s="25">
        <v>73</v>
      </c>
      <c r="C79" s="25">
        <f t="shared" si="1"/>
        <v>163</v>
      </c>
      <c r="D79" s="25">
        <v>93</v>
      </c>
      <c r="E79" s="25">
        <v>70</v>
      </c>
    </row>
    <row r="80" spans="1:5" ht="13.5" customHeight="1" x14ac:dyDescent="0.2">
      <c r="A80" s="26" t="s">
        <v>75</v>
      </c>
      <c r="B80" s="25">
        <v>227</v>
      </c>
      <c r="C80" s="25">
        <f t="shared" si="1"/>
        <v>619</v>
      </c>
      <c r="D80" s="25">
        <v>305</v>
      </c>
      <c r="E80" s="25">
        <v>314</v>
      </c>
    </row>
    <row r="81" spans="1:5" ht="13.5" customHeight="1" x14ac:dyDescent="0.2">
      <c r="A81" s="26" t="s">
        <v>76</v>
      </c>
      <c r="B81" s="25">
        <v>201</v>
      </c>
      <c r="C81" s="25">
        <f t="shared" si="1"/>
        <v>534</v>
      </c>
      <c r="D81" s="25">
        <v>251</v>
      </c>
      <c r="E81" s="25">
        <v>283</v>
      </c>
    </row>
    <row r="82" spans="1:5" ht="13.5" customHeight="1" x14ac:dyDescent="0.2">
      <c r="A82" s="26" t="s">
        <v>77</v>
      </c>
      <c r="B82" s="25">
        <v>239</v>
      </c>
      <c r="C82" s="25">
        <f t="shared" si="1"/>
        <v>658</v>
      </c>
      <c r="D82" s="25">
        <v>314</v>
      </c>
      <c r="E82" s="25">
        <v>344</v>
      </c>
    </row>
    <row r="83" spans="1:5" ht="13.5" customHeight="1" x14ac:dyDescent="0.2">
      <c r="A83" s="26" t="s">
        <v>78</v>
      </c>
      <c r="B83" s="25">
        <v>486</v>
      </c>
      <c r="C83" s="25">
        <f t="shared" si="1"/>
        <v>1291</v>
      </c>
      <c r="D83" s="25">
        <v>626</v>
      </c>
      <c r="E83" s="25">
        <v>665</v>
      </c>
    </row>
    <row r="84" spans="1:5" ht="13.5" customHeight="1" x14ac:dyDescent="0.2">
      <c r="A84" s="26" t="s">
        <v>79</v>
      </c>
      <c r="B84" s="25">
        <v>456</v>
      </c>
      <c r="C84" s="25">
        <f t="shared" si="1"/>
        <v>1251</v>
      </c>
      <c r="D84" s="25">
        <v>615</v>
      </c>
      <c r="E84" s="25">
        <v>636</v>
      </c>
    </row>
    <row r="85" spans="1:5" ht="13.5" customHeight="1" x14ac:dyDescent="0.2">
      <c r="A85" s="26" t="s">
        <v>80</v>
      </c>
      <c r="B85" s="25">
        <v>292</v>
      </c>
      <c r="C85" s="25">
        <f t="shared" si="1"/>
        <v>931</v>
      </c>
      <c r="D85" s="25">
        <v>468</v>
      </c>
      <c r="E85" s="25">
        <v>463</v>
      </c>
    </row>
    <row r="86" spans="1:5" ht="13.5" customHeight="1" x14ac:dyDescent="0.2">
      <c r="A86" s="26" t="s">
        <v>81</v>
      </c>
      <c r="B86" s="30"/>
      <c r="C86" s="25"/>
      <c r="D86" s="30"/>
      <c r="E86" s="30"/>
    </row>
    <row r="87" spans="1:5" ht="13.5" customHeight="1" x14ac:dyDescent="0.2">
      <c r="A87" s="26" t="s">
        <v>82</v>
      </c>
      <c r="B87" s="25">
        <v>593</v>
      </c>
      <c r="C87" s="25">
        <f t="shared" si="1"/>
        <v>1425</v>
      </c>
      <c r="D87" s="25">
        <v>714</v>
      </c>
      <c r="E87" s="25">
        <v>711</v>
      </c>
    </row>
    <row r="88" spans="1:5" ht="13.5" customHeight="1" x14ac:dyDescent="0.2">
      <c r="A88" s="26" t="s">
        <v>83</v>
      </c>
      <c r="B88" s="25">
        <v>511</v>
      </c>
      <c r="C88" s="25">
        <f t="shared" si="1"/>
        <v>1227</v>
      </c>
      <c r="D88" s="25">
        <v>601</v>
      </c>
      <c r="E88" s="25">
        <v>626</v>
      </c>
    </row>
    <row r="89" spans="1:5" ht="13.5" customHeight="1" x14ac:dyDescent="0.2">
      <c r="A89" s="26" t="s">
        <v>84</v>
      </c>
      <c r="B89" s="25">
        <v>444</v>
      </c>
      <c r="C89" s="25">
        <f t="shared" si="1"/>
        <v>1179</v>
      </c>
      <c r="D89" s="25">
        <v>569</v>
      </c>
      <c r="E89" s="25">
        <v>610</v>
      </c>
    </row>
    <row r="90" spans="1:5" ht="13.5" customHeight="1" x14ac:dyDescent="0.2">
      <c r="A90" s="26" t="s">
        <v>139</v>
      </c>
      <c r="B90" s="25">
        <v>345</v>
      </c>
      <c r="C90" s="25">
        <f t="shared" si="1"/>
        <v>928</v>
      </c>
      <c r="D90" s="25">
        <v>467</v>
      </c>
      <c r="E90" s="25">
        <v>461</v>
      </c>
    </row>
    <row r="91" spans="1:5" ht="13.5" customHeight="1" x14ac:dyDescent="0.2">
      <c r="A91" s="26" t="s">
        <v>140</v>
      </c>
      <c r="B91" s="25">
        <v>194</v>
      </c>
      <c r="C91" s="25">
        <f t="shared" si="1"/>
        <v>524</v>
      </c>
      <c r="D91" s="25">
        <v>275</v>
      </c>
      <c r="E91" s="25">
        <v>249</v>
      </c>
    </row>
    <row r="92" spans="1:5" ht="13.5" customHeight="1" x14ac:dyDescent="0.2">
      <c r="A92" s="26" t="s">
        <v>85</v>
      </c>
      <c r="B92" s="25">
        <v>136</v>
      </c>
      <c r="C92" s="25">
        <f t="shared" si="1"/>
        <v>294</v>
      </c>
      <c r="D92" s="25">
        <v>135</v>
      </c>
      <c r="E92" s="25">
        <v>159</v>
      </c>
    </row>
    <row r="93" spans="1:5" ht="13.5" customHeight="1" x14ac:dyDescent="0.2">
      <c r="A93" s="26" t="s">
        <v>86</v>
      </c>
      <c r="B93" s="25">
        <v>269</v>
      </c>
      <c r="C93" s="25">
        <f t="shared" si="1"/>
        <v>508</v>
      </c>
      <c r="D93" s="25">
        <v>232</v>
      </c>
      <c r="E93" s="25">
        <v>276</v>
      </c>
    </row>
    <row r="94" spans="1:5" ht="13.5" customHeight="1" x14ac:dyDescent="0.2">
      <c r="A94" s="26" t="s">
        <v>87</v>
      </c>
      <c r="B94" s="25">
        <v>257</v>
      </c>
      <c r="C94" s="25">
        <f t="shared" si="1"/>
        <v>558</v>
      </c>
      <c r="D94" s="25">
        <v>263</v>
      </c>
      <c r="E94" s="25">
        <v>295</v>
      </c>
    </row>
    <row r="95" spans="1:5" ht="13.5" customHeight="1" x14ac:dyDescent="0.2">
      <c r="A95" s="26" t="s">
        <v>88</v>
      </c>
      <c r="B95" s="25">
        <v>291</v>
      </c>
      <c r="C95" s="25">
        <f t="shared" si="1"/>
        <v>725</v>
      </c>
      <c r="D95" s="25">
        <v>329</v>
      </c>
      <c r="E95" s="25">
        <v>396</v>
      </c>
    </row>
    <row r="96" spans="1:5" ht="13.5" customHeight="1" x14ac:dyDescent="0.2">
      <c r="A96" s="26" t="s">
        <v>89</v>
      </c>
      <c r="B96" s="30"/>
      <c r="C96" s="25"/>
      <c r="D96" s="30"/>
      <c r="E96" s="30"/>
    </row>
    <row r="97" spans="1:5" ht="13.5" customHeight="1" x14ac:dyDescent="0.2">
      <c r="A97" s="26" t="s">
        <v>90</v>
      </c>
      <c r="B97" s="25">
        <v>336</v>
      </c>
      <c r="C97" s="25">
        <f t="shared" si="1"/>
        <v>673</v>
      </c>
      <c r="D97" s="25">
        <v>355</v>
      </c>
      <c r="E97" s="25">
        <v>318</v>
      </c>
    </row>
    <row r="98" spans="1:5" ht="13.5" customHeight="1" x14ac:dyDescent="0.2">
      <c r="A98" s="26" t="s">
        <v>91</v>
      </c>
      <c r="B98" s="25">
        <v>497</v>
      </c>
      <c r="C98" s="25">
        <f t="shared" si="1"/>
        <v>1098</v>
      </c>
      <c r="D98" s="25">
        <v>538</v>
      </c>
      <c r="E98" s="25">
        <v>560</v>
      </c>
    </row>
    <row r="99" spans="1:5" ht="13.5" customHeight="1" x14ac:dyDescent="0.2">
      <c r="A99" s="26" t="s">
        <v>92</v>
      </c>
      <c r="B99" s="25">
        <v>437</v>
      </c>
      <c r="C99" s="25">
        <f t="shared" si="1"/>
        <v>983</v>
      </c>
      <c r="D99" s="25">
        <v>486</v>
      </c>
      <c r="E99" s="25">
        <v>497</v>
      </c>
    </row>
    <row r="100" spans="1:5" ht="13.5" customHeight="1" x14ac:dyDescent="0.2">
      <c r="A100" s="26" t="s">
        <v>93</v>
      </c>
      <c r="B100" s="25">
        <v>351</v>
      </c>
      <c r="C100" s="25">
        <f t="shared" si="1"/>
        <v>809</v>
      </c>
      <c r="D100" s="25">
        <v>389</v>
      </c>
      <c r="E100" s="25">
        <v>420</v>
      </c>
    </row>
    <row r="101" spans="1:5" ht="13.5" customHeight="1" x14ac:dyDescent="0.2">
      <c r="A101" s="26" t="s">
        <v>141</v>
      </c>
      <c r="B101" s="25">
        <v>178</v>
      </c>
      <c r="C101" s="25">
        <f t="shared" si="1"/>
        <v>439</v>
      </c>
      <c r="D101" s="25">
        <v>210</v>
      </c>
      <c r="E101" s="25">
        <v>229</v>
      </c>
    </row>
    <row r="102" spans="1:5" ht="13.5" customHeight="1" x14ac:dyDescent="0.2">
      <c r="A102" s="26" t="s">
        <v>94</v>
      </c>
      <c r="B102" s="25">
        <v>297</v>
      </c>
      <c r="C102" s="25">
        <f t="shared" si="1"/>
        <v>587</v>
      </c>
      <c r="D102" s="25">
        <v>295</v>
      </c>
      <c r="E102" s="25">
        <v>292</v>
      </c>
    </row>
    <row r="103" spans="1:5" ht="13.5" customHeight="1" x14ac:dyDescent="0.2">
      <c r="A103" s="26" t="s">
        <v>95</v>
      </c>
      <c r="B103" s="25">
        <v>63</v>
      </c>
      <c r="C103" s="25">
        <f t="shared" si="1"/>
        <v>131</v>
      </c>
      <c r="D103" s="25">
        <v>64</v>
      </c>
      <c r="E103" s="25">
        <v>67</v>
      </c>
    </row>
    <row r="104" spans="1:5" ht="13.5" customHeight="1" x14ac:dyDescent="0.2">
      <c r="A104" s="26" t="s">
        <v>96</v>
      </c>
      <c r="B104" s="25">
        <v>128</v>
      </c>
      <c r="C104" s="25">
        <f t="shared" si="1"/>
        <v>264</v>
      </c>
      <c r="D104" s="25">
        <v>130</v>
      </c>
      <c r="E104" s="25">
        <v>134</v>
      </c>
    </row>
    <row r="105" spans="1:5" ht="13.5" customHeight="1" x14ac:dyDescent="0.2">
      <c r="A105" s="26" t="s">
        <v>97</v>
      </c>
      <c r="B105" s="25">
        <v>129</v>
      </c>
      <c r="C105" s="25">
        <f t="shared" si="1"/>
        <v>238</v>
      </c>
      <c r="D105" s="25">
        <v>106</v>
      </c>
      <c r="E105" s="25">
        <v>132</v>
      </c>
    </row>
    <row r="106" spans="1:5" ht="13.5" customHeight="1" x14ac:dyDescent="0.2">
      <c r="A106" s="26" t="s">
        <v>98</v>
      </c>
      <c r="B106" s="25">
        <v>183</v>
      </c>
      <c r="C106" s="25">
        <f t="shared" si="1"/>
        <v>333</v>
      </c>
      <c r="D106" s="25">
        <v>157</v>
      </c>
      <c r="E106" s="25">
        <v>176</v>
      </c>
    </row>
    <row r="107" spans="1:5" ht="13.5" customHeight="1" x14ac:dyDescent="0.2">
      <c r="A107" s="26" t="s">
        <v>99</v>
      </c>
      <c r="B107" s="25">
        <v>103</v>
      </c>
      <c r="C107" s="25">
        <f t="shared" si="1"/>
        <v>189</v>
      </c>
      <c r="D107" s="25">
        <v>99</v>
      </c>
      <c r="E107" s="25">
        <v>90</v>
      </c>
    </row>
    <row r="108" spans="1:5" ht="13.5" customHeight="1" x14ac:dyDescent="0.2">
      <c r="A108" s="26" t="s">
        <v>100</v>
      </c>
      <c r="B108" s="25">
        <v>327</v>
      </c>
      <c r="C108" s="25">
        <f t="shared" si="1"/>
        <v>681</v>
      </c>
      <c r="D108" s="25">
        <v>326</v>
      </c>
      <c r="E108" s="25">
        <v>355</v>
      </c>
    </row>
    <row r="109" spans="1:5" ht="13.5" customHeight="1" x14ac:dyDescent="0.2">
      <c r="A109" s="26" t="s">
        <v>101</v>
      </c>
      <c r="B109" s="25">
        <v>227</v>
      </c>
      <c r="C109" s="25">
        <f t="shared" si="1"/>
        <v>369</v>
      </c>
      <c r="D109" s="25">
        <v>206</v>
      </c>
      <c r="E109" s="25">
        <v>163</v>
      </c>
    </row>
    <row r="110" spans="1:5" ht="13.5" customHeight="1" x14ac:dyDescent="0.2">
      <c r="A110" s="26" t="s">
        <v>102</v>
      </c>
      <c r="B110" s="25">
        <v>215</v>
      </c>
      <c r="C110" s="25">
        <f t="shared" si="1"/>
        <v>459</v>
      </c>
      <c r="D110" s="25">
        <v>259</v>
      </c>
      <c r="E110" s="25">
        <v>200</v>
      </c>
    </row>
    <row r="111" spans="1:5" ht="13.5" customHeight="1" x14ac:dyDescent="0.2">
      <c r="A111" s="26" t="s">
        <v>103</v>
      </c>
      <c r="B111" s="25">
        <v>46</v>
      </c>
      <c r="C111" s="25">
        <f t="shared" si="1"/>
        <v>110</v>
      </c>
      <c r="D111" s="25">
        <v>52</v>
      </c>
      <c r="E111" s="25">
        <v>58</v>
      </c>
    </row>
    <row r="112" spans="1:5" ht="13.5" customHeight="1" x14ac:dyDescent="0.2">
      <c r="A112" s="26" t="s">
        <v>104</v>
      </c>
      <c r="B112" s="25">
        <v>217</v>
      </c>
      <c r="C112" s="25">
        <f t="shared" si="1"/>
        <v>564</v>
      </c>
      <c r="D112" s="25">
        <v>270</v>
      </c>
      <c r="E112" s="25">
        <v>294</v>
      </c>
    </row>
    <row r="113" spans="1:5" ht="13.5" customHeight="1" x14ac:dyDescent="0.2">
      <c r="A113" s="26" t="s">
        <v>105</v>
      </c>
      <c r="B113" s="25">
        <v>582</v>
      </c>
      <c r="C113" s="25">
        <f t="shared" si="1"/>
        <v>1324</v>
      </c>
      <c r="D113" s="25">
        <v>692</v>
      </c>
      <c r="E113" s="25">
        <v>632</v>
      </c>
    </row>
    <row r="114" spans="1:5" ht="13.5" customHeight="1" x14ac:dyDescent="0.2">
      <c r="A114" s="26" t="s">
        <v>106</v>
      </c>
      <c r="B114" s="25">
        <v>2</v>
      </c>
      <c r="C114" s="25">
        <f t="shared" si="1"/>
        <v>3</v>
      </c>
      <c r="D114" s="25">
        <v>2</v>
      </c>
      <c r="E114" s="25">
        <v>1</v>
      </c>
    </row>
    <row r="115" spans="1:5" ht="13.5" customHeight="1" x14ac:dyDescent="0.2">
      <c r="A115" s="26" t="s">
        <v>107</v>
      </c>
      <c r="B115" s="25">
        <v>237</v>
      </c>
      <c r="C115" s="25">
        <f t="shared" si="1"/>
        <v>628</v>
      </c>
      <c r="D115" s="25">
        <v>335</v>
      </c>
      <c r="E115" s="25">
        <v>293</v>
      </c>
    </row>
    <row r="116" spans="1:5" ht="13.5" customHeight="1" x14ac:dyDescent="0.2">
      <c r="A116" s="26" t="s">
        <v>108</v>
      </c>
      <c r="B116" s="25">
        <v>194</v>
      </c>
      <c r="C116" s="25">
        <f t="shared" si="1"/>
        <v>384</v>
      </c>
      <c r="D116" s="25">
        <v>174</v>
      </c>
      <c r="E116" s="25">
        <v>210</v>
      </c>
    </row>
    <row r="117" spans="1:5" ht="13.5" customHeight="1" x14ac:dyDescent="0.2">
      <c r="A117" s="26" t="s">
        <v>109</v>
      </c>
      <c r="B117" s="25">
        <v>197</v>
      </c>
      <c r="C117" s="25">
        <f t="shared" si="1"/>
        <v>504</v>
      </c>
      <c r="D117" s="25">
        <v>245</v>
      </c>
      <c r="E117" s="25">
        <v>259</v>
      </c>
    </row>
    <row r="118" spans="1:5" ht="13.5" customHeight="1" x14ac:dyDescent="0.2">
      <c r="A118" s="26" t="s">
        <v>110</v>
      </c>
      <c r="B118" s="25">
        <v>293</v>
      </c>
      <c r="C118" s="25">
        <f t="shared" si="1"/>
        <v>774</v>
      </c>
      <c r="D118" s="25">
        <v>408</v>
      </c>
      <c r="E118" s="25">
        <v>366</v>
      </c>
    </row>
    <row r="119" spans="1:5" ht="13.5" customHeight="1" x14ac:dyDescent="0.2">
      <c r="A119" s="26" t="s">
        <v>111</v>
      </c>
      <c r="B119" s="25">
        <v>219</v>
      </c>
      <c r="C119" s="25">
        <f t="shared" si="1"/>
        <v>669</v>
      </c>
      <c r="D119" s="25">
        <v>330</v>
      </c>
      <c r="E119" s="25">
        <v>339</v>
      </c>
    </row>
    <row r="120" spans="1:5" ht="13.5" customHeight="1" x14ac:dyDescent="0.2">
      <c r="A120" s="26" t="s">
        <v>112</v>
      </c>
      <c r="B120" s="25">
        <v>213</v>
      </c>
      <c r="C120" s="25">
        <f t="shared" si="1"/>
        <v>569</v>
      </c>
      <c r="D120" s="25">
        <v>279</v>
      </c>
      <c r="E120" s="25">
        <v>290</v>
      </c>
    </row>
    <row r="121" spans="1:5" ht="13.5" customHeight="1" x14ac:dyDescent="0.2">
      <c r="A121" s="26" t="s">
        <v>113</v>
      </c>
      <c r="B121" s="25">
        <v>39</v>
      </c>
      <c r="C121" s="25">
        <f t="shared" si="1"/>
        <v>75</v>
      </c>
      <c r="D121" s="25">
        <v>47</v>
      </c>
      <c r="E121" s="25">
        <v>28</v>
      </c>
    </row>
    <row r="122" spans="1:5" ht="13.5" customHeight="1" x14ac:dyDescent="0.2">
      <c r="A122" s="26" t="s">
        <v>114</v>
      </c>
      <c r="B122" s="25">
        <v>51</v>
      </c>
      <c r="C122" s="25">
        <f t="shared" si="1"/>
        <v>64</v>
      </c>
      <c r="D122" s="25">
        <v>39</v>
      </c>
      <c r="E122" s="25">
        <v>25</v>
      </c>
    </row>
    <row r="123" spans="1:5" ht="13.5" customHeight="1" x14ac:dyDescent="0.2">
      <c r="A123" s="26" t="s">
        <v>115</v>
      </c>
      <c r="B123" s="25">
        <v>12</v>
      </c>
      <c r="C123" s="25">
        <f t="shared" si="1"/>
        <v>32</v>
      </c>
      <c r="D123" s="25">
        <v>14</v>
      </c>
      <c r="E123" s="25">
        <v>18</v>
      </c>
    </row>
    <row r="124" spans="1:5" ht="13.5" customHeight="1" x14ac:dyDescent="0.2">
      <c r="A124" s="26" t="s">
        <v>116</v>
      </c>
      <c r="B124" s="25">
        <v>112</v>
      </c>
      <c r="C124" s="25">
        <f t="shared" si="1"/>
        <v>205</v>
      </c>
      <c r="D124" s="25">
        <v>119</v>
      </c>
      <c r="E124" s="25">
        <v>86</v>
      </c>
    </row>
    <row r="125" spans="1:5" ht="13.5" customHeight="1" x14ac:dyDescent="0.2">
      <c r="A125" s="26" t="s">
        <v>117</v>
      </c>
      <c r="B125" s="25">
        <v>37</v>
      </c>
      <c r="C125" s="25">
        <f t="shared" si="1"/>
        <v>89</v>
      </c>
      <c r="D125" s="25">
        <v>51</v>
      </c>
      <c r="E125" s="25">
        <v>38</v>
      </c>
    </row>
    <row r="126" spans="1:5" ht="13.5" customHeight="1" x14ac:dyDescent="0.2">
      <c r="A126" s="26" t="s">
        <v>118</v>
      </c>
      <c r="B126" s="25">
        <v>31</v>
      </c>
      <c r="C126" s="25">
        <f t="shared" si="1"/>
        <v>59</v>
      </c>
      <c r="D126" s="25">
        <v>34</v>
      </c>
      <c r="E126" s="25">
        <v>25</v>
      </c>
    </row>
    <row r="127" spans="1:5" ht="13.5" customHeight="1" x14ac:dyDescent="0.2">
      <c r="A127" s="26" t="s">
        <v>119</v>
      </c>
      <c r="B127" s="25">
        <v>1</v>
      </c>
      <c r="C127" s="25">
        <f t="shared" si="1"/>
        <v>1</v>
      </c>
      <c r="D127" s="25">
        <v>1</v>
      </c>
      <c r="E127" s="25">
        <v>0</v>
      </c>
    </row>
    <row r="128" spans="1:5" ht="13.5" customHeight="1" x14ac:dyDescent="0.2">
      <c r="A128" s="26" t="s">
        <v>120</v>
      </c>
      <c r="B128" s="25">
        <v>376</v>
      </c>
      <c r="C128" s="25">
        <f t="shared" si="1"/>
        <v>997</v>
      </c>
      <c r="D128" s="25">
        <v>497</v>
      </c>
      <c r="E128" s="25">
        <v>500</v>
      </c>
    </row>
    <row r="129" spans="1:5" ht="13.5" customHeight="1" x14ac:dyDescent="0.2">
      <c r="A129" s="26" t="s">
        <v>121</v>
      </c>
      <c r="B129" s="25">
        <v>209</v>
      </c>
      <c r="C129" s="25">
        <f t="shared" si="1"/>
        <v>578</v>
      </c>
      <c r="D129" s="25">
        <v>276</v>
      </c>
      <c r="E129" s="25">
        <v>302</v>
      </c>
    </row>
    <row r="130" spans="1:5" ht="13.5" customHeight="1" x14ac:dyDescent="0.2">
      <c r="A130" s="26" t="s">
        <v>132</v>
      </c>
      <c r="B130" s="25">
        <v>298</v>
      </c>
      <c r="C130" s="25">
        <f t="shared" si="1"/>
        <v>780</v>
      </c>
      <c r="D130" s="25">
        <v>390</v>
      </c>
      <c r="E130" s="25">
        <v>390</v>
      </c>
    </row>
    <row r="131" spans="1:5" ht="13.5" customHeight="1" x14ac:dyDescent="0.2">
      <c r="A131" s="26" t="s">
        <v>122</v>
      </c>
      <c r="B131" s="25">
        <v>215</v>
      </c>
      <c r="C131" s="25">
        <f t="shared" si="1"/>
        <v>594</v>
      </c>
      <c r="D131" s="25">
        <v>292</v>
      </c>
      <c r="E131" s="25">
        <v>302</v>
      </c>
    </row>
    <row r="132" spans="1:5" ht="13.5" customHeight="1" x14ac:dyDescent="0.2">
      <c r="A132" s="26" t="s">
        <v>123</v>
      </c>
      <c r="B132" s="25">
        <v>296</v>
      </c>
      <c r="C132" s="25">
        <f t="shared" si="1"/>
        <v>852</v>
      </c>
      <c r="D132" s="25">
        <v>412</v>
      </c>
      <c r="E132" s="25">
        <v>440</v>
      </c>
    </row>
    <row r="133" spans="1:5" ht="13.5" customHeight="1" x14ac:dyDescent="0.2">
      <c r="A133" s="26" t="s">
        <v>124</v>
      </c>
      <c r="B133" s="25">
        <v>108</v>
      </c>
      <c r="C133" s="25">
        <f t="shared" ref="C133:C138" si="2">SUM(D133:E133)</f>
        <v>332</v>
      </c>
      <c r="D133" s="25">
        <v>159</v>
      </c>
      <c r="E133" s="25">
        <v>173</v>
      </c>
    </row>
    <row r="134" spans="1:5" ht="13.5" customHeight="1" x14ac:dyDescent="0.2">
      <c r="A134" s="26" t="s">
        <v>125</v>
      </c>
      <c r="B134" s="25">
        <v>183</v>
      </c>
      <c r="C134" s="25">
        <f t="shared" si="2"/>
        <v>501</v>
      </c>
      <c r="D134" s="25">
        <v>252</v>
      </c>
      <c r="E134" s="25">
        <v>249</v>
      </c>
    </row>
    <row r="135" spans="1:5" ht="13.5" customHeight="1" x14ac:dyDescent="0.2">
      <c r="A135" s="26" t="s">
        <v>126</v>
      </c>
      <c r="B135" s="25">
        <v>285</v>
      </c>
      <c r="C135" s="25">
        <f t="shared" si="2"/>
        <v>847</v>
      </c>
      <c r="D135" s="25">
        <v>403</v>
      </c>
      <c r="E135" s="25">
        <v>444</v>
      </c>
    </row>
    <row r="136" spans="1:5" ht="13.5" customHeight="1" x14ac:dyDescent="0.2">
      <c r="A136" s="26" t="s">
        <v>127</v>
      </c>
      <c r="B136" s="25">
        <v>335</v>
      </c>
      <c r="C136" s="25">
        <f t="shared" si="2"/>
        <v>910</v>
      </c>
      <c r="D136" s="25">
        <v>462</v>
      </c>
      <c r="E136" s="25">
        <v>448</v>
      </c>
    </row>
    <row r="137" spans="1:5" ht="13.5" customHeight="1" x14ac:dyDescent="0.2">
      <c r="A137" s="26" t="s">
        <v>128</v>
      </c>
      <c r="B137" s="25">
        <v>219</v>
      </c>
      <c r="C137" s="25">
        <f t="shared" si="2"/>
        <v>483</v>
      </c>
      <c r="D137" s="25">
        <v>245</v>
      </c>
      <c r="E137" s="25">
        <v>238</v>
      </c>
    </row>
    <row r="138" spans="1:5" ht="13.5" customHeight="1" x14ac:dyDescent="0.2">
      <c r="A138" s="26" t="s">
        <v>129</v>
      </c>
      <c r="B138" s="25">
        <v>67</v>
      </c>
      <c r="C138" s="25">
        <f t="shared" si="2"/>
        <v>190</v>
      </c>
      <c r="D138" s="25">
        <v>89</v>
      </c>
      <c r="E138" s="25">
        <v>101</v>
      </c>
    </row>
    <row r="139" spans="1:5" ht="13.5" customHeight="1" thickBot="1" x14ac:dyDescent="0.25">
      <c r="A139" s="27" t="s">
        <v>130</v>
      </c>
      <c r="B139" s="28">
        <v>73</v>
      </c>
      <c r="C139" s="28">
        <f>SUM(D139:E139)</f>
        <v>85</v>
      </c>
      <c r="D139" s="28">
        <v>42</v>
      </c>
      <c r="E139" s="28">
        <v>43</v>
      </c>
    </row>
    <row r="140" spans="1:5" ht="13.5" customHeight="1" x14ac:dyDescent="0.2">
      <c r="A140" s="8" t="s">
        <v>164</v>
      </c>
      <c r="B140" s="29"/>
      <c r="C140" s="29"/>
      <c r="D140" s="29"/>
      <c r="E140" s="29"/>
    </row>
    <row r="141" spans="1:5" x14ac:dyDescent="0.2">
      <c r="C141" s="29"/>
      <c r="D141" s="29"/>
      <c r="E141" s="29"/>
    </row>
    <row r="143" spans="1:5" x14ac:dyDescent="0.2">
      <c r="B143" s="29"/>
    </row>
    <row r="144" spans="1:5" x14ac:dyDescent="0.2">
      <c r="B144" s="29"/>
      <c r="C144" s="2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43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21875" style="21" bestFit="1" customWidth="1"/>
    <col min="2" max="16384" width="9" style="21"/>
  </cols>
  <sheetData>
    <row r="1" spans="1:5" ht="13.5" customHeight="1" thickBot="1" x14ac:dyDescent="0.25">
      <c r="A1" s="38" t="s">
        <v>209</v>
      </c>
      <c r="B1" s="20"/>
      <c r="C1" s="20"/>
      <c r="D1" s="20"/>
      <c r="E1" s="20"/>
    </row>
    <row r="2" spans="1:5" ht="26.4" x14ac:dyDescent="0.2">
      <c r="A2" s="22" t="s">
        <v>138</v>
      </c>
      <c r="B2" s="23" t="s">
        <v>0</v>
      </c>
      <c r="C2" s="23" t="s">
        <v>134</v>
      </c>
      <c r="D2" s="23" t="s">
        <v>135</v>
      </c>
      <c r="E2" s="23" t="s">
        <v>136</v>
      </c>
    </row>
    <row r="3" spans="1:5" ht="13.5" customHeight="1" x14ac:dyDescent="0.2">
      <c r="A3" s="24" t="s">
        <v>1</v>
      </c>
      <c r="B3" s="25">
        <v>202</v>
      </c>
      <c r="C3" s="25">
        <f>SUM(D3:E3)</f>
        <v>545</v>
      </c>
      <c r="D3" s="25">
        <v>256</v>
      </c>
      <c r="E3" s="25">
        <v>289</v>
      </c>
    </row>
    <row r="4" spans="1:5" ht="13.5" customHeight="1" x14ac:dyDescent="0.2">
      <c r="A4" s="26" t="s">
        <v>2</v>
      </c>
      <c r="B4" s="25">
        <v>12</v>
      </c>
      <c r="C4" s="25">
        <f t="shared" ref="C4:C68" si="0">SUM(D4:E4)</f>
        <v>32</v>
      </c>
      <c r="D4" s="25">
        <v>15</v>
      </c>
      <c r="E4" s="25">
        <v>17</v>
      </c>
    </row>
    <row r="5" spans="1:5" ht="13.5" customHeight="1" x14ac:dyDescent="0.2">
      <c r="A5" s="26" t="s">
        <v>4</v>
      </c>
      <c r="B5" s="25">
        <v>204</v>
      </c>
      <c r="C5" s="25">
        <f t="shared" si="0"/>
        <v>598</v>
      </c>
      <c r="D5" s="25">
        <v>283</v>
      </c>
      <c r="E5" s="25">
        <v>315</v>
      </c>
    </row>
    <row r="6" spans="1:5" ht="13.5" customHeight="1" x14ac:dyDescent="0.2">
      <c r="A6" s="26" t="s">
        <v>3</v>
      </c>
      <c r="B6" s="25">
        <v>220</v>
      </c>
      <c r="C6" s="25">
        <f t="shared" si="0"/>
        <v>591</v>
      </c>
      <c r="D6" s="25">
        <v>297</v>
      </c>
      <c r="E6" s="25">
        <v>294</v>
      </c>
    </row>
    <row r="7" spans="1:5" ht="13.5" customHeight="1" x14ac:dyDescent="0.2">
      <c r="A7" s="26" t="s">
        <v>5</v>
      </c>
      <c r="B7" s="25">
        <v>71</v>
      </c>
      <c r="C7" s="25">
        <f t="shared" si="0"/>
        <v>212</v>
      </c>
      <c r="D7" s="25">
        <v>106</v>
      </c>
      <c r="E7" s="25">
        <v>106</v>
      </c>
    </row>
    <row r="8" spans="1:5" ht="13.5" customHeight="1" x14ac:dyDescent="0.2">
      <c r="A8" s="26" t="s">
        <v>6</v>
      </c>
      <c r="B8" s="25">
        <v>307</v>
      </c>
      <c r="C8" s="25">
        <f t="shared" si="0"/>
        <v>837</v>
      </c>
      <c r="D8" s="25">
        <v>389</v>
      </c>
      <c r="E8" s="25">
        <v>448</v>
      </c>
    </row>
    <row r="9" spans="1:5" ht="13.5" customHeight="1" x14ac:dyDescent="0.2">
      <c r="A9" s="26" t="s">
        <v>7</v>
      </c>
      <c r="B9" s="25">
        <v>199</v>
      </c>
      <c r="C9" s="25">
        <f t="shared" si="0"/>
        <v>518</v>
      </c>
      <c r="D9" s="25">
        <v>232</v>
      </c>
      <c r="E9" s="25">
        <v>286</v>
      </c>
    </row>
    <row r="10" spans="1:5" ht="13.5" customHeight="1" x14ac:dyDescent="0.2">
      <c r="A10" s="26" t="s">
        <v>8</v>
      </c>
      <c r="B10" s="25">
        <v>134</v>
      </c>
      <c r="C10" s="25">
        <f t="shared" si="0"/>
        <v>420</v>
      </c>
      <c r="D10" s="25">
        <v>182</v>
      </c>
      <c r="E10" s="25">
        <v>238</v>
      </c>
    </row>
    <row r="11" spans="1:5" ht="13.5" customHeight="1" x14ac:dyDescent="0.2">
      <c r="A11" s="26" t="s">
        <v>9</v>
      </c>
      <c r="B11" s="25">
        <v>332</v>
      </c>
      <c r="C11" s="25">
        <f t="shared" si="0"/>
        <v>964</v>
      </c>
      <c r="D11" s="25">
        <v>460</v>
      </c>
      <c r="E11" s="25">
        <v>504</v>
      </c>
    </row>
    <row r="12" spans="1:5" ht="13.5" customHeight="1" x14ac:dyDescent="0.2">
      <c r="A12" s="26" t="s">
        <v>10</v>
      </c>
      <c r="B12" s="25">
        <v>305</v>
      </c>
      <c r="C12" s="25">
        <f t="shared" si="0"/>
        <v>885</v>
      </c>
      <c r="D12" s="25">
        <v>440</v>
      </c>
      <c r="E12" s="25">
        <v>445</v>
      </c>
    </row>
    <row r="13" spans="1:5" ht="13.5" customHeight="1" x14ac:dyDescent="0.2">
      <c r="A13" s="26" t="s">
        <v>11</v>
      </c>
      <c r="B13" s="25">
        <v>352</v>
      </c>
      <c r="C13" s="25">
        <f t="shared" si="0"/>
        <v>981</v>
      </c>
      <c r="D13" s="25">
        <v>462</v>
      </c>
      <c r="E13" s="25">
        <v>519</v>
      </c>
    </row>
    <row r="14" spans="1:5" ht="13.5" customHeight="1" x14ac:dyDescent="0.2">
      <c r="A14" s="26" t="s">
        <v>12</v>
      </c>
      <c r="B14" s="25">
        <v>325</v>
      </c>
      <c r="C14" s="25">
        <f t="shared" si="0"/>
        <v>948</v>
      </c>
      <c r="D14" s="25">
        <v>472</v>
      </c>
      <c r="E14" s="25">
        <v>476</v>
      </c>
    </row>
    <row r="15" spans="1:5" ht="13.5" customHeight="1" x14ac:dyDescent="0.2">
      <c r="A15" s="26" t="s">
        <v>13</v>
      </c>
      <c r="B15" s="25">
        <v>100</v>
      </c>
      <c r="C15" s="25">
        <f t="shared" si="0"/>
        <v>299</v>
      </c>
      <c r="D15" s="25">
        <v>155</v>
      </c>
      <c r="E15" s="25">
        <v>144</v>
      </c>
    </row>
    <row r="16" spans="1:5" ht="13.5" customHeight="1" x14ac:dyDescent="0.2">
      <c r="A16" s="26" t="s">
        <v>14</v>
      </c>
      <c r="B16" s="25">
        <v>113</v>
      </c>
      <c r="C16" s="25">
        <f t="shared" si="0"/>
        <v>322</v>
      </c>
      <c r="D16" s="25">
        <v>160</v>
      </c>
      <c r="E16" s="25">
        <v>162</v>
      </c>
    </row>
    <row r="17" spans="1:5" ht="13.5" customHeight="1" x14ac:dyDescent="0.2">
      <c r="A17" s="26" t="s">
        <v>15</v>
      </c>
      <c r="B17" s="25">
        <v>135</v>
      </c>
      <c r="C17" s="25">
        <f t="shared" si="0"/>
        <v>362</v>
      </c>
      <c r="D17" s="25">
        <v>183</v>
      </c>
      <c r="E17" s="25">
        <v>179</v>
      </c>
    </row>
    <row r="18" spans="1:5" ht="13.5" customHeight="1" x14ac:dyDescent="0.2">
      <c r="A18" s="26" t="s">
        <v>16</v>
      </c>
      <c r="B18" s="25">
        <v>46</v>
      </c>
      <c r="C18" s="25">
        <f t="shared" si="0"/>
        <v>125</v>
      </c>
      <c r="D18" s="25">
        <v>62</v>
      </c>
      <c r="E18" s="25">
        <v>63</v>
      </c>
    </row>
    <row r="19" spans="1:5" ht="13.5" customHeight="1" x14ac:dyDescent="0.2">
      <c r="A19" s="26" t="s">
        <v>17</v>
      </c>
      <c r="B19" s="25">
        <v>188</v>
      </c>
      <c r="C19" s="25">
        <f t="shared" si="0"/>
        <v>540</v>
      </c>
      <c r="D19" s="25">
        <v>262</v>
      </c>
      <c r="E19" s="25">
        <v>278</v>
      </c>
    </row>
    <row r="20" spans="1:5" ht="13.5" customHeight="1" x14ac:dyDescent="0.2">
      <c r="A20" s="26" t="s">
        <v>18</v>
      </c>
      <c r="B20" s="25">
        <v>216</v>
      </c>
      <c r="C20" s="25">
        <f t="shared" si="0"/>
        <v>670</v>
      </c>
      <c r="D20" s="25">
        <v>307</v>
      </c>
      <c r="E20" s="25">
        <v>363</v>
      </c>
    </row>
    <row r="21" spans="1:5" ht="13.5" customHeight="1" x14ac:dyDescent="0.2">
      <c r="A21" s="26" t="s">
        <v>19</v>
      </c>
      <c r="B21" s="25">
        <v>430</v>
      </c>
      <c r="C21" s="25">
        <f t="shared" si="0"/>
        <v>1405</v>
      </c>
      <c r="D21" s="25">
        <v>684</v>
      </c>
      <c r="E21" s="25">
        <v>721</v>
      </c>
    </row>
    <row r="22" spans="1:5" ht="13.5" customHeight="1" x14ac:dyDescent="0.2">
      <c r="A22" s="26" t="s">
        <v>20</v>
      </c>
      <c r="B22" s="25">
        <v>228</v>
      </c>
      <c r="C22" s="25">
        <f t="shared" si="0"/>
        <v>801</v>
      </c>
      <c r="D22" s="25">
        <v>374</v>
      </c>
      <c r="E22" s="25">
        <v>427</v>
      </c>
    </row>
    <row r="23" spans="1:5" ht="13.5" customHeight="1" x14ac:dyDescent="0.2">
      <c r="A23" s="26" t="s">
        <v>21</v>
      </c>
      <c r="B23" s="25">
        <v>620</v>
      </c>
      <c r="C23" s="25">
        <f t="shared" si="0"/>
        <v>2102</v>
      </c>
      <c r="D23" s="25">
        <v>1001</v>
      </c>
      <c r="E23" s="25">
        <v>1101</v>
      </c>
    </row>
    <row r="24" spans="1:5" ht="13.5" customHeight="1" x14ac:dyDescent="0.2">
      <c r="A24" s="26" t="s">
        <v>22</v>
      </c>
      <c r="B24" s="25">
        <v>364</v>
      </c>
      <c r="C24" s="25">
        <f t="shared" si="0"/>
        <v>1290</v>
      </c>
      <c r="D24" s="25">
        <v>617</v>
      </c>
      <c r="E24" s="25">
        <v>673</v>
      </c>
    </row>
    <row r="25" spans="1:5" ht="13.5" customHeight="1" x14ac:dyDescent="0.2">
      <c r="A25" s="26" t="s">
        <v>142</v>
      </c>
      <c r="B25" s="25">
        <v>345</v>
      </c>
      <c r="C25" s="25">
        <f t="shared" si="0"/>
        <v>859</v>
      </c>
      <c r="D25" s="25">
        <v>386</v>
      </c>
      <c r="E25" s="25">
        <v>473</v>
      </c>
    </row>
    <row r="26" spans="1:5" ht="13.5" customHeight="1" x14ac:dyDescent="0.2">
      <c r="A26" s="26" t="s">
        <v>143</v>
      </c>
      <c r="B26" s="25">
        <v>238</v>
      </c>
      <c r="C26" s="25">
        <f t="shared" si="0"/>
        <v>570</v>
      </c>
      <c r="D26" s="25">
        <v>262</v>
      </c>
      <c r="E26" s="25">
        <v>308</v>
      </c>
    </row>
    <row r="27" spans="1:5" ht="13.5" customHeight="1" x14ac:dyDescent="0.2">
      <c r="A27" s="26" t="s">
        <v>144</v>
      </c>
      <c r="B27" s="25">
        <v>307</v>
      </c>
      <c r="C27" s="25">
        <f t="shared" si="0"/>
        <v>755</v>
      </c>
      <c r="D27" s="25">
        <v>342</v>
      </c>
      <c r="E27" s="25">
        <v>413</v>
      </c>
    </row>
    <row r="28" spans="1:5" ht="13.5" customHeight="1" x14ac:dyDescent="0.2">
      <c r="A28" s="26" t="s">
        <v>145</v>
      </c>
      <c r="B28" s="25">
        <v>217</v>
      </c>
      <c r="C28" s="25">
        <f t="shared" si="0"/>
        <v>508</v>
      </c>
      <c r="D28" s="25">
        <v>237</v>
      </c>
      <c r="E28" s="25">
        <v>271</v>
      </c>
    </row>
    <row r="29" spans="1:5" ht="13.5" customHeight="1" x14ac:dyDescent="0.2">
      <c r="A29" s="26" t="s">
        <v>146</v>
      </c>
      <c r="B29" s="25">
        <v>253</v>
      </c>
      <c r="C29" s="25">
        <f t="shared" si="0"/>
        <v>664</v>
      </c>
      <c r="D29" s="25">
        <v>297</v>
      </c>
      <c r="E29" s="25">
        <v>367</v>
      </c>
    </row>
    <row r="30" spans="1:5" ht="13.5" customHeight="1" x14ac:dyDescent="0.2">
      <c r="A30" s="26" t="s">
        <v>147</v>
      </c>
      <c r="B30" s="25">
        <v>216</v>
      </c>
      <c r="C30" s="25">
        <f t="shared" si="0"/>
        <v>596</v>
      </c>
      <c r="D30" s="25">
        <v>277</v>
      </c>
      <c r="E30" s="25">
        <v>319</v>
      </c>
    </row>
    <row r="31" spans="1:5" ht="13.5" customHeight="1" x14ac:dyDescent="0.2">
      <c r="A31" s="26" t="s">
        <v>148</v>
      </c>
      <c r="B31" s="25">
        <v>285</v>
      </c>
      <c r="C31" s="25">
        <f t="shared" si="0"/>
        <v>764</v>
      </c>
      <c r="D31" s="25">
        <v>369</v>
      </c>
      <c r="E31" s="25">
        <v>395</v>
      </c>
    </row>
    <row r="32" spans="1:5" ht="13.5" customHeight="1" x14ac:dyDescent="0.2">
      <c r="A32" s="26" t="s">
        <v>30</v>
      </c>
      <c r="B32" s="25">
        <v>292</v>
      </c>
      <c r="C32" s="25">
        <f t="shared" si="0"/>
        <v>836</v>
      </c>
      <c r="D32" s="25">
        <v>402</v>
      </c>
      <c r="E32" s="25">
        <v>434</v>
      </c>
    </row>
    <row r="33" spans="1:5" ht="13.5" customHeight="1" x14ac:dyDescent="0.2">
      <c r="A33" s="26" t="s">
        <v>149</v>
      </c>
      <c r="B33" s="25">
        <v>109</v>
      </c>
      <c r="C33" s="25">
        <f t="shared" si="0"/>
        <v>343</v>
      </c>
      <c r="D33" s="25">
        <v>173</v>
      </c>
      <c r="E33" s="25">
        <v>170</v>
      </c>
    </row>
    <row r="34" spans="1:5" ht="13.5" customHeight="1" x14ac:dyDescent="0.2">
      <c r="A34" s="26" t="s">
        <v>150</v>
      </c>
      <c r="B34" s="25">
        <v>263</v>
      </c>
      <c r="C34" s="25">
        <f t="shared" si="0"/>
        <v>767</v>
      </c>
      <c r="D34" s="25">
        <v>383</v>
      </c>
      <c r="E34" s="25">
        <v>384</v>
      </c>
    </row>
    <row r="35" spans="1:5" ht="13.5" customHeight="1" x14ac:dyDescent="0.2">
      <c r="A35" s="26" t="s">
        <v>151</v>
      </c>
      <c r="B35" s="25">
        <v>139</v>
      </c>
      <c r="C35" s="25">
        <f t="shared" si="0"/>
        <v>414</v>
      </c>
      <c r="D35" s="25">
        <v>192</v>
      </c>
      <c r="E35" s="25">
        <v>222</v>
      </c>
    </row>
    <row r="36" spans="1:5" ht="13.5" customHeight="1" x14ac:dyDescent="0.2">
      <c r="A36" s="26" t="s">
        <v>152</v>
      </c>
      <c r="B36" s="25">
        <v>156</v>
      </c>
      <c r="C36" s="25">
        <f t="shared" si="0"/>
        <v>429</v>
      </c>
      <c r="D36" s="25">
        <v>218</v>
      </c>
      <c r="E36" s="25">
        <v>211</v>
      </c>
    </row>
    <row r="37" spans="1:5" ht="13.5" customHeight="1" x14ac:dyDescent="0.2">
      <c r="A37" s="26" t="s">
        <v>153</v>
      </c>
      <c r="B37" s="25">
        <v>172</v>
      </c>
      <c r="C37" s="25">
        <f t="shared" si="0"/>
        <v>448</v>
      </c>
      <c r="D37" s="25">
        <v>202</v>
      </c>
      <c r="E37" s="25">
        <v>246</v>
      </c>
    </row>
    <row r="38" spans="1:5" ht="13.5" customHeight="1" x14ac:dyDescent="0.2">
      <c r="A38" s="26" t="s">
        <v>154</v>
      </c>
      <c r="B38" s="25">
        <v>180</v>
      </c>
      <c r="C38" s="25">
        <f t="shared" si="0"/>
        <v>508</v>
      </c>
      <c r="D38" s="25">
        <v>241</v>
      </c>
      <c r="E38" s="25">
        <v>267</v>
      </c>
    </row>
    <row r="39" spans="1:5" ht="13.5" customHeight="1" x14ac:dyDescent="0.2">
      <c r="A39" s="26" t="s">
        <v>155</v>
      </c>
      <c r="B39" s="25">
        <v>148</v>
      </c>
      <c r="C39" s="25">
        <f t="shared" si="0"/>
        <v>392</v>
      </c>
      <c r="D39" s="25">
        <v>182</v>
      </c>
      <c r="E39" s="25">
        <v>210</v>
      </c>
    </row>
    <row r="40" spans="1:5" ht="13.5" customHeight="1" x14ac:dyDescent="0.2">
      <c r="A40" s="26" t="s">
        <v>156</v>
      </c>
      <c r="B40" s="25">
        <v>257</v>
      </c>
      <c r="C40" s="25">
        <f t="shared" si="0"/>
        <v>747</v>
      </c>
      <c r="D40" s="25">
        <v>354</v>
      </c>
      <c r="E40" s="25">
        <v>393</v>
      </c>
    </row>
    <row r="41" spans="1:5" ht="13.5" customHeight="1" x14ac:dyDescent="0.2">
      <c r="A41" s="26" t="s">
        <v>157</v>
      </c>
      <c r="B41" s="25">
        <v>320</v>
      </c>
      <c r="C41" s="25">
        <f t="shared" si="0"/>
        <v>1061</v>
      </c>
      <c r="D41" s="25">
        <v>517</v>
      </c>
      <c r="E41" s="25">
        <v>544</v>
      </c>
    </row>
    <row r="42" spans="1:5" ht="13.5" customHeight="1" x14ac:dyDescent="0.2">
      <c r="A42" s="26" t="s">
        <v>158</v>
      </c>
      <c r="B42" s="25">
        <v>181</v>
      </c>
      <c r="C42" s="25">
        <f t="shared" si="0"/>
        <v>696</v>
      </c>
      <c r="D42" s="25">
        <v>360</v>
      </c>
      <c r="E42" s="25">
        <v>336</v>
      </c>
    </row>
    <row r="43" spans="1:5" ht="13.5" customHeight="1" x14ac:dyDescent="0.2">
      <c r="A43" s="26" t="s">
        <v>159</v>
      </c>
      <c r="B43" s="25">
        <v>55</v>
      </c>
      <c r="C43" s="25">
        <f t="shared" si="0"/>
        <v>178</v>
      </c>
      <c r="D43" s="25">
        <v>92</v>
      </c>
      <c r="E43" s="25">
        <v>86</v>
      </c>
    </row>
    <row r="44" spans="1:5" ht="13.5" customHeight="1" x14ac:dyDescent="0.2">
      <c r="A44" s="26" t="s">
        <v>160</v>
      </c>
      <c r="B44" s="25">
        <v>136</v>
      </c>
      <c r="C44" s="25">
        <f t="shared" si="0"/>
        <v>483</v>
      </c>
      <c r="D44" s="25">
        <v>247</v>
      </c>
      <c r="E44" s="25">
        <v>236</v>
      </c>
    </row>
    <row r="45" spans="1:5" ht="13.5" customHeight="1" x14ac:dyDescent="0.2">
      <c r="A45" s="26" t="s">
        <v>43</v>
      </c>
      <c r="B45" s="25">
        <v>71</v>
      </c>
      <c r="C45" s="25">
        <f t="shared" si="0"/>
        <v>207</v>
      </c>
      <c r="D45" s="25">
        <v>100</v>
      </c>
      <c r="E45" s="25">
        <v>107</v>
      </c>
    </row>
    <row r="46" spans="1:5" ht="13.5" customHeight="1" x14ac:dyDescent="0.2">
      <c r="A46" s="26" t="s">
        <v>44</v>
      </c>
      <c r="B46" s="25">
        <v>65</v>
      </c>
      <c r="C46" s="25">
        <f t="shared" si="0"/>
        <v>207</v>
      </c>
      <c r="D46" s="25">
        <v>111</v>
      </c>
      <c r="E46" s="25">
        <v>96</v>
      </c>
    </row>
    <row r="47" spans="1:5" ht="13.5" customHeight="1" x14ac:dyDescent="0.2">
      <c r="A47" s="26" t="s">
        <v>45</v>
      </c>
      <c r="B47" s="25">
        <v>704</v>
      </c>
      <c r="C47" s="25">
        <f t="shared" si="0"/>
        <v>1957</v>
      </c>
      <c r="D47" s="25">
        <v>947</v>
      </c>
      <c r="E47" s="25">
        <v>1010</v>
      </c>
    </row>
    <row r="48" spans="1:5" ht="13.5" customHeight="1" x14ac:dyDescent="0.2">
      <c r="A48" s="26" t="s">
        <v>46</v>
      </c>
      <c r="B48" s="25">
        <v>356</v>
      </c>
      <c r="C48" s="25">
        <f t="shared" si="0"/>
        <v>876</v>
      </c>
      <c r="D48" s="25">
        <v>436</v>
      </c>
      <c r="E48" s="25">
        <v>440</v>
      </c>
    </row>
    <row r="49" spans="1:5" ht="13.5" customHeight="1" x14ac:dyDescent="0.2">
      <c r="A49" s="26" t="s">
        <v>137</v>
      </c>
      <c r="B49" s="25">
        <v>327</v>
      </c>
      <c r="C49" s="25">
        <f t="shared" si="0"/>
        <v>949</v>
      </c>
      <c r="D49" s="25">
        <v>461</v>
      </c>
      <c r="E49" s="25">
        <v>488</v>
      </c>
    </row>
    <row r="50" spans="1:5" ht="13.5" customHeight="1" x14ac:dyDescent="0.2">
      <c r="A50" s="26" t="s">
        <v>47</v>
      </c>
      <c r="B50" s="25">
        <v>606</v>
      </c>
      <c r="C50" s="25">
        <f t="shared" si="0"/>
        <v>1309</v>
      </c>
      <c r="D50" s="25">
        <v>647</v>
      </c>
      <c r="E50" s="25">
        <v>662</v>
      </c>
    </row>
    <row r="51" spans="1:5" ht="13.5" customHeight="1" x14ac:dyDescent="0.2">
      <c r="A51" s="26" t="s">
        <v>48</v>
      </c>
      <c r="B51" s="25">
        <v>593</v>
      </c>
      <c r="C51" s="25">
        <f t="shared" si="0"/>
        <v>1490</v>
      </c>
      <c r="D51" s="25">
        <v>749</v>
      </c>
      <c r="E51" s="25">
        <v>741</v>
      </c>
    </row>
    <row r="52" spans="1:5" ht="13.5" customHeight="1" x14ac:dyDescent="0.2">
      <c r="A52" s="26" t="s">
        <v>49</v>
      </c>
      <c r="B52" s="25">
        <v>883</v>
      </c>
      <c r="C52" s="25">
        <f t="shared" si="0"/>
        <v>1869</v>
      </c>
      <c r="D52" s="25">
        <v>868</v>
      </c>
      <c r="E52" s="25">
        <v>1001</v>
      </c>
    </row>
    <row r="53" spans="1:5" ht="13.5" customHeight="1" x14ac:dyDescent="0.2">
      <c r="A53" s="26" t="s">
        <v>50</v>
      </c>
      <c r="B53" s="25">
        <v>420</v>
      </c>
      <c r="C53" s="25">
        <f t="shared" si="0"/>
        <v>1000</v>
      </c>
      <c r="D53" s="25">
        <v>489</v>
      </c>
      <c r="E53" s="25">
        <v>511</v>
      </c>
    </row>
    <row r="54" spans="1:5" ht="13.5" customHeight="1" x14ac:dyDescent="0.2">
      <c r="A54" s="26" t="s">
        <v>51</v>
      </c>
      <c r="B54" s="25">
        <v>271</v>
      </c>
      <c r="C54" s="25">
        <f t="shared" si="0"/>
        <v>555</v>
      </c>
      <c r="D54" s="25">
        <v>271</v>
      </c>
      <c r="E54" s="25">
        <v>284</v>
      </c>
    </row>
    <row r="55" spans="1:5" ht="13.5" customHeight="1" x14ac:dyDescent="0.2">
      <c r="A55" s="26" t="s">
        <v>52</v>
      </c>
      <c r="B55" s="25">
        <v>639</v>
      </c>
      <c r="C55" s="25">
        <f t="shared" si="0"/>
        <v>1694</v>
      </c>
      <c r="D55" s="25">
        <v>818</v>
      </c>
      <c r="E55" s="25">
        <v>876</v>
      </c>
    </row>
    <row r="56" spans="1:5" ht="13.5" customHeight="1" x14ac:dyDescent="0.2">
      <c r="A56" s="26" t="s">
        <v>53</v>
      </c>
      <c r="B56" s="25">
        <v>173</v>
      </c>
      <c r="C56" s="25">
        <f t="shared" si="0"/>
        <v>514</v>
      </c>
      <c r="D56" s="25">
        <v>232</v>
      </c>
      <c r="E56" s="25">
        <v>282</v>
      </c>
    </row>
    <row r="57" spans="1:5" ht="13.5" customHeight="1" x14ac:dyDescent="0.2">
      <c r="A57" s="26" t="s">
        <v>131</v>
      </c>
      <c r="B57" s="25">
        <v>1202</v>
      </c>
      <c r="C57" s="25">
        <f t="shared" si="0"/>
        <v>2667</v>
      </c>
      <c r="D57" s="25">
        <v>1229</v>
      </c>
      <c r="E57" s="25">
        <v>1438</v>
      </c>
    </row>
    <row r="58" spans="1:5" ht="13.5" customHeight="1" x14ac:dyDescent="0.2">
      <c r="A58" s="26" t="s">
        <v>54</v>
      </c>
      <c r="B58" s="25">
        <v>635</v>
      </c>
      <c r="C58" s="25">
        <f t="shared" si="0"/>
        <v>1393</v>
      </c>
      <c r="D58" s="25">
        <v>703</v>
      </c>
      <c r="E58" s="25">
        <v>690</v>
      </c>
    </row>
    <row r="59" spans="1:5" ht="13.5" customHeight="1" x14ac:dyDescent="0.2">
      <c r="A59" s="26" t="s">
        <v>55</v>
      </c>
      <c r="B59" s="25">
        <v>346</v>
      </c>
      <c r="C59" s="25">
        <f t="shared" si="0"/>
        <v>846</v>
      </c>
      <c r="D59" s="25">
        <v>382</v>
      </c>
      <c r="E59" s="25">
        <v>464</v>
      </c>
    </row>
    <row r="60" spans="1:5" ht="13.5" customHeight="1" x14ac:dyDescent="0.2">
      <c r="A60" s="26" t="s">
        <v>56</v>
      </c>
      <c r="B60" s="25">
        <v>668</v>
      </c>
      <c r="C60" s="25">
        <f t="shared" si="0"/>
        <v>1823</v>
      </c>
      <c r="D60" s="25">
        <v>906</v>
      </c>
      <c r="E60" s="25">
        <v>917</v>
      </c>
    </row>
    <row r="61" spans="1:5" ht="13.5" customHeight="1" x14ac:dyDescent="0.2">
      <c r="A61" s="26" t="s">
        <v>57</v>
      </c>
      <c r="B61" s="25">
        <v>148</v>
      </c>
      <c r="C61" s="25">
        <f t="shared" si="0"/>
        <v>371</v>
      </c>
      <c r="D61" s="25">
        <v>183</v>
      </c>
      <c r="E61" s="25">
        <v>188</v>
      </c>
    </row>
    <row r="62" spans="1:5" ht="13.5" customHeight="1" x14ac:dyDescent="0.2">
      <c r="A62" s="26" t="s">
        <v>161</v>
      </c>
      <c r="B62" s="25"/>
      <c r="C62" s="25"/>
      <c r="D62" s="25"/>
      <c r="E62" s="25"/>
    </row>
    <row r="63" spans="1:5" ht="13.5" customHeight="1" x14ac:dyDescent="0.2">
      <c r="A63" s="26" t="s">
        <v>58</v>
      </c>
      <c r="B63" s="25">
        <v>1283</v>
      </c>
      <c r="C63" s="25">
        <f t="shared" si="0"/>
        <v>3341</v>
      </c>
      <c r="D63" s="25">
        <v>1628</v>
      </c>
      <c r="E63" s="25">
        <v>1713</v>
      </c>
    </row>
    <row r="64" spans="1:5" ht="13.5" customHeight="1" x14ac:dyDescent="0.2">
      <c r="A64" s="26" t="s">
        <v>59</v>
      </c>
      <c r="B64" s="25">
        <v>686</v>
      </c>
      <c r="C64" s="25">
        <f t="shared" si="0"/>
        <v>1507</v>
      </c>
      <c r="D64" s="25">
        <v>740</v>
      </c>
      <c r="E64" s="25">
        <v>767</v>
      </c>
    </row>
    <row r="65" spans="1:5" ht="13.5" customHeight="1" x14ac:dyDescent="0.2">
      <c r="A65" s="26" t="s">
        <v>60</v>
      </c>
      <c r="B65" s="25">
        <v>210</v>
      </c>
      <c r="C65" s="25">
        <f t="shared" si="0"/>
        <v>483</v>
      </c>
      <c r="D65" s="25">
        <v>242</v>
      </c>
      <c r="E65" s="25">
        <v>241</v>
      </c>
    </row>
    <row r="66" spans="1:5" ht="13.5" customHeight="1" x14ac:dyDescent="0.2">
      <c r="A66" s="26" t="s">
        <v>61</v>
      </c>
      <c r="B66" s="25">
        <v>474</v>
      </c>
      <c r="C66" s="25">
        <f t="shared" si="0"/>
        <v>1031</v>
      </c>
      <c r="D66" s="25">
        <v>505</v>
      </c>
      <c r="E66" s="25">
        <v>526</v>
      </c>
    </row>
    <row r="67" spans="1:5" ht="13.5" customHeight="1" x14ac:dyDescent="0.2">
      <c r="A67" s="26" t="s">
        <v>62</v>
      </c>
      <c r="B67" s="25">
        <v>316</v>
      </c>
      <c r="C67" s="25">
        <f t="shared" si="0"/>
        <v>873</v>
      </c>
      <c r="D67" s="25">
        <v>432</v>
      </c>
      <c r="E67" s="25">
        <v>441</v>
      </c>
    </row>
    <row r="68" spans="1:5" ht="13.5" customHeight="1" x14ac:dyDescent="0.2">
      <c r="A68" s="26" t="s">
        <v>63</v>
      </c>
      <c r="B68" s="25">
        <v>13</v>
      </c>
      <c r="C68" s="25">
        <f t="shared" si="0"/>
        <v>18</v>
      </c>
      <c r="D68" s="25">
        <v>13</v>
      </c>
      <c r="E68" s="25">
        <v>5</v>
      </c>
    </row>
    <row r="69" spans="1:5" ht="13.5" customHeight="1" x14ac:dyDescent="0.2">
      <c r="A69" s="26" t="s">
        <v>64</v>
      </c>
      <c r="B69" s="25">
        <v>424</v>
      </c>
      <c r="C69" s="25">
        <f t="shared" ref="C69:C135" si="1">SUM(D69:E69)</f>
        <v>1061</v>
      </c>
      <c r="D69" s="25">
        <v>517</v>
      </c>
      <c r="E69" s="25">
        <v>544</v>
      </c>
    </row>
    <row r="70" spans="1:5" ht="13.5" customHeight="1" x14ac:dyDescent="0.2">
      <c r="A70" s="26" t="s">
        <v>65</v>
      </c>
      <c r="B70" s="25">
        <v>202</v>
      </c>
      <c r="C70" s="25">
        <f t="shared" si="1"/>
        <v>403</v>
      </c>
      <c r="D70" s="25">
        <v>202</v>
      </c>
      <c r="E70" s="25">
        <v>201</v>
      </c>
    </row>
    <row r="71" spans="1:5" ht="13.5" customHeight="1" x14ac:dyDescent="0.2">
      <c r="A71" s="26" t="s">
        <v>66</v>
      </c>
      <c r="B71" s="25">
        <v>172</v>
      </c>
      <c r="C71" s="25">
        <f t="shared" si="1"/>
        <v>437</v>
      </c>
      <c r="D71" s="25">
        <v>217</v>
      </c>
      <c r="E71" s="25">
        <v>220</v>
      </c>
    </row>
    <row r="72" spans="1:5" ht="13.5" customHeight="1" x14ac:dyDescent="0.2">
      <c r="A72" s="26" t="s">
        <v>67</v>
      </c>
      <c r="B72" s="25">
        <v>120</v>
      </c>
      <c r="C72" s="25">
        <f t="shared" si="1"/>
        <v>309</v>
      </c>
      <c r="D72" s="25">
        <v>150</v>
      </c>
      <c r="E72" s="25">
        <v>159</v>
      </c>
    </row>
    <row r="73" spans="1:5" ht="13.5" customHeight="1" x14ac:dyDescent="0.2">
      <c r="A73" s="26" t="s">
        <v>68</v>
      </c>
      <c r="B73" s="25">
        <v>179</v>
      </c>
      <c r="C73" s="25">
        <f t="shared" si="1"/>
        <v>470</v>
      </c>
      <c r="D73" s="25">
        <v>224</v>
      </c>
      <c r="E73" s="25">
        <v>246</v>
      </c>
    </row>
    <row r="74" spans="1:5" ht="13.5" customHeight="1" x14ac:dyDescent="0.2">
      <c r="A74" s="26" t="s">
        <v>69</v>
      </c>
      <c r="B74" s="25">
        <v>202</v>
      </c>
      <c r="C74" s="25">
        <f t="shared" si="1"/>
        <v>479</v>
      </c>
      <c r="D74" s="25">
        <v>234</v>
      </c>
      <c r="E74" s="25">
        <v>245</v>
      </c>
    </row>
    <row r="75" spans="1:5" ht="13.5" customHeight="1" x14ac:dyDescent="0.2">
      <c r="A75" s="26" t="s">
        <v>70</v>
      </c>
      <c r="B75" s="25">
        <v>225</v>
      </c>
      <c r="C75" s="25">
        <f t="shared" si="1"/>
        <v>597</v>
      </c>
      <c r="D75" s="25">
        <v>308</v>
      </c>
      <c r="E75" s="25">
        <v>289</v>
      </c>
    </row>
    <row r="76" spans="1:5" ht="13.5" customHeight="1" x14ac:dyDescent="0.2">
      <c r="A76" s="26" t="s">
        <v>71</v>
      </c>
      <c r="B76" s="25">
        <v>79</v>
      </c>
      <c r="C76" s="25">
        <f t="shared" si="1"/>
        <v>223</v>
      </c>
      <c r="D76" s="25">
        <v>106</v>
      </c>
      <c r="E76" s="25">
        <v>117</v>
      </c>
    </row>
    <row r="77" spans="1:5" ht="13.5" customHeight="1" x14ac:dyDescent="0.2">
      <c r="A77" s="26" t="s">
        <v>72</v>
      </c>
      <c r="B77" s="25">
        <v>80</v>
      </c>
      <c r="C77" s="25">
        <f t="shared" si="1"/>
        <v>171</v>
      </c>
      <c r="D77" s="25">
        <v>81</v>
      </c>
      <c r="E77" s="25">
        <v>90</v>
      </c>
    </row>
    <row r="78" spans="1:5" ht="13.5" customHeight="1" x14ac:dyDescent="0.2">
      <c r="A78" s="26" t="s">
        <v>73</v>
      </c>
      <c r="B78" s="25">
        <v>151</v>
      </c>
      <c r="C78" s="25">
        <f t="shared" si="1"/>
        <v>349</v>
      </c>
      <c r="D78" s="25">
        <v>168</v>
      </c>
      <c r="E78" s="25">
        <v>181</v>
      </c>
    </row>
    <row r="79" spans="1:5" ht="13.5" customHeight="1" x14ac:dyDescent="0.2">
      <c r="A79" s="26" t="s">
        <v>74</v>
      </c>
      <c r="B79" s="25">
        <v>72</v>
      </c>
      <c r="C79" s="25">
        <f t="shared" si="1"/>
        <v>157</v>
      </c>
      <c r="D79" s="25">
        <v>91</v>
      </c>
      <c r="E79" s="25">
        <v>66</v>
      </c>
    </row>
    <row r="80" spans="1:5" ht="13.5" customHeight="1" x14ac:dyDescent="0.2">
      <c r="A80" s="26" t="s">
        <v>75</v>
      </c>
      <c r="B80" s="25">
        <v>229</v>
      </c>
      <c r="C80" s="25">
        <f t="shared" si="1"/>
        <v>617</v>
      </c>
      <c r="D80" s="25">
        <v>302</v>
      </c>
      <c r="E80" s="25">
        <v>315</v>
      </c>
    </row>
    <row r="81" spans="1:5" ht="13.5" customHeight="1" x14ac:dyDescent="0.2">
      <c r="A81" s="26" t="s">
        <v>76</v>
      </c>
      <c r="B81" s="25">
        <v>197</v>
      </c>
      <c r="C81" s="25">
        <f t="shared" si="1"/>
        <v>539</v>
      </c>
      <c r="D81" s="25">
        <v>256</v>
      </c>
      <c r="E81" s="25">
        <v>283</v>
      </c>
    </row>
    <row r="82" spans="1:5" ht="13.5" customHeight="1" x14ac:dyDescent="0.2">
      <c r="A82" s="26" t="s">
        <v>77</v>
      </c>
      <c r="B82" s="25">
        <v>237</v>
      </c>
      <c r="C82" s="25">
        <f t="shared" si="1"/>
        <v>638</v>
      </c>
      <c r="D82" s="25">
        <v>303</v>
      </c>
      <c r="E82" s="25">
        <v>335</v>
      </c>
    </row>
    <row r="83" spans="1:5" ht="13.5" customHeight="1" x14ac:dyDescent="0.2">
      <c r="A83" s="26" t="s">
        <v>78</v>
      </c>
      <c r="B83" s="25">
        <v>487</v>
      </c>
      <c r="C83" s="25">
        <f t="shared" si="1"/>
        <v>1299</v>
      </c>
      <c r="D83" s="25">
        <v>635</v>
      </c>
      <c r="E83" s="25">
        <v>664</v>
      </c>
    </row>
    <row r="84" spans="1:5" ht="13.5" customHeight="1" x14ac:dyDescent="0.2">
      <c r="A84" s="26" t="s">
        <v>79</v>
      </c>
      <c r="B84" s="25">
        <v>469</v>
      </c>
      <c r="C84" s="25">
        <f t="shared" si="1"/>
        <v>1278</v>
      </c>
      <c r="D84" s="25">
        <v>633</v>
      </c>
      <c r="E84" s="25">
        <v>645</v>
      </c>
    </row>
    <row r="85" spans="1:5" ht="13.5" customHeight="1" x14ac:dyDescent="0.2">
      <c r="A85" s="26" t="s">
        <v>80</v>
      </c>
      <c r="B85" s="25">
        <v>286</v>
      </c>
      <c r="C85" s="25">
        <f t="shared" si="1"/>
        <v>898</v>
      </c>
      <c r="D85" s="25">
        <v>455</v>
      </c>
      <c r="E85" s="25">
        <v>443</v>
      </c>
    </row>
    <row r="86" spans="1:5" ht="13.5" customHeight="1" x14ac:dyDescent="0.2">
      <c r="A86" s="26" t="s">
        <v>81</v>
      </c>
      <c r="B86" s="30" t="s">
        <v>165</v>
      </c>
      <c r="C86" s="30" t="s">
        <v>162</v>
      </c>
      <c r="D86" s="30" t="s">
        <v>166</v>
      </c>
      <c r="E86" s="30" t="s">
        <v>167</v>
      </c>
    </row>
    <row r="87" spans="1:5" ht="13.5" customHeight="1" x14ac:dyDescent="0.2">
      <c r="A87" s="26" t="s">
        <v>82</v>
      </c>
      <c r="B87" s="25">
        <v>583</v>
      </c>
      <c r="C87" s="25">
        <f t="shared" si="1"/>
        <v>1418</v>
      </c>
      <c r="D87" s="25">
        <v>694</v>
      </c>
      <c r="E87" s="25">
        <v>724</v>
      </c>
    </row>
    <row r="88" spans="1:5" ht="13.5" customHeight="1" x14ac:dyDescent="0.2">
      <c r="A88" s="26" t="s">
        <v>83</v>
      </c>
      <c r="B88" s="25">
        <v>521</v>
      </c>
      <c r="C88" s="25">
        <f t="shared" si="1"/>
        <v>1267</v>
      </c>
      <c r="D88" s="25">
        <v>610</v>
      </c>
      <c r="E88" s="25">
        <v>657</v>
      </c>
    </row>
    <row r="89" spans="1:5" ht="13.5" customHeight="1" x14ac:dyDescent="0.2">
      <c r="A89" s="26" t="s">
        <v>84</v>
      </c>
      <c r="B89" s="25">
        <v>441</v>
      </c>
      <c r="C89" s="25">
        <f t="shared" si="1"/>
        <v>1193</v>
      </c>
      <c r="D89" s="25">
        <v>579</v>
      </c>
      <c r="E89" s="25">
        <v>614</v>
      </c>
    </row>
    <row r="90" spans="1:5" ht="13.5" customHeight="1" x14ac:dyDescent="0.2">
      <c r="A90" s="26" t="s">
        <v>139</v>
      </c>
      <c r="B90" s="25">
        <v>337</v>
      </c>
      <c r="C90" s="25">
        <f t="shared" si="1"/>
        <v>919</v>
      </c>
      <c r="D90" s="25">
        <v>456</v>
      </c>
      <c r="E90" s="25">
        <v>463</v>
      </c>
    </row>
    <row r="91" spans="1:5" ht="13.5" customHeight="1" x14ac:dyDescent="0.2">
      <c r="A91" s="26" t="s">
        <v>140</v>
      </c>
      <c r="B91" s="25">
        <v>181</v>
      </c>
      <c r="C91" s="25">
        <f t="shared" si="1"/>
        <v>477</v>
      </c>
      <c r="D91" s="25">
        <v>254</v>
      </c>
      <c r="E91" s="25">
        <v>223</v>
      </c>
    </row>
    <row r="92" spans="1:5" ht="13.5" customHeight="1" x14ac:dyDescent="0.2">
      <c r="A92" s="26" t="s">
        <v>85</v>
      </c>
      <c r="B92" s="25">
        <v>132</v>
      </c>
      <c r="C92" s="25">
        <f t="shared" si="1"/>
        <v>289</v>
      </c>
      <c r="D92" s="25">
        <v>130</v>
      </c>
      <c r="E92" s="25">
        <v>159</v>
      </c>
    </row>
    <row r="93" spans="1:5" ht="13.5" customHeight="1" x14ac:dyDescent="0.2">
      <c r="A93" s="26" t="s">
        <v>86</v>
      </c>
      <c r="B93" s="25">
        <v>268</v>
      </c>
      <c r="C93" s="25">
        <f t="shared" si="1"/>
        <v>516</v>
      </c>
      <c r="D93" s="25">
        <v>240</v>
      </c>
      <c r="E93" s="25">
        <v>276</v>
      </c>
    </row>
    <row r="94" spans="1:5" ht="13.5" customHeight="1" x14ac:dyDescent="0.2">
      <c r="A94" s="26" t="s">
        <v>87</v>
      </c>
      <c r="B94" s="25">
        <v>266</v>
      </c>
      <c r="C94" s="25">
        <f t="shared" si="1"/>
        <v>573</v>
      </c>
      <c r="D94" s="25">
        <v>271</v>
      </c>
      <c r="E94" s="25">
        <v>302</v>
      </c>
    </row>
    <row r="95" spans="1:5" ht="13.5" customHeight="1" x14ac:dyDescent="0.2">
      <c r="A95" s="26" t="s">
        <v>88</v>
      </c>
      <c r="B95" s="25">
        <v>297</v>
      </c>
      <c r="C95" s="25">
        <f t="shared" si="1"/>
        <v>720</v>
      </c>
      <c r="D95" s="25">
        <v>320</v>
      </c>
      <c r="E95" s="25">
        <v>400</v>
      </c>
    </row>
    <row r="96" spans="1:5" ht="13.5" customHeight="1" x14ac:dyDescent="0.2">
      <c r="A96" s="26" t="s">
        <v>89</v>
      </c>
      <c r="B96" s="30" t="s">
        <v>166</v>
      </c>
      <c r="C96" s="30" t="s">
        <v>163</v>
      </c>
      <c r="D96" s="30" t="s">
        <v>166</v>
      </c>
      <c r="E96" s="30" t="s">
        <v>167</v>
      </c>
    </row>
    <row r="97" spans="1:5" ht="13.5" customHeight="1" x14ac:dyDescent="0.2">
      <c r="A97" s="26" t="s">
        <v>90</v>
      </c>
      <c r="B97" s="25">
        <v>331</v>
      </c>
      <c r="C97" s="25">
        <f t="shared" si="1"/>
        <v>678</v>
      </c>
      <c r="D97" s="25">
        <v>359</v>
      </c>
      <c r="E97" s="25">
        <v>319</v>
      </c>
    </row>
    <row r="98" spans="1:5" ht="13.5" customHeight="1" x14ac:dyDescent="0.2">
      <c r="A98" s="26" t="s">
        <v>91</v>
      </c>
      <c r="B98" s="25">
        <v>501</v>
      </c>
      <c r="C98" s="25">
        <f t="shared" si="1"/>
        <v>1111</v>
      </c>
      <c r="D98" s="25">
        <v>546</v>
      </c>
      <c r="E98" s="25">
        <v>565</v>
      </c>
    </row>
    <row r="99" spans="1:5" ht="13.5" customHeight="1" x14ac:dyDescent="0.2">
      <c r="A99" s="26" t="s">
        <v>92</v>
      </c>
      <c r="B99" s="25">
        <v>410</v>
      </c>
      <c r="C99" s="25">
        <f t="shared" si="1"/>
        <v>904</v>
      </c>
      <c r="D99" s="25">
        <v>450</v>
      </c>
      <c r="E99" s="25">
        <v>454</v>
      </c>
    </row>
    <row r="100" spans="1:5" ht="13.5" customHeight="1" x14ac:dyDescent="0.2">
      <c r="A100" s="26" t="s">
        <v>93</v>
      </c>
      <c r="B100" s="25">
        <v>351</v>
      </c>
      <c r="C100" s="25">
        <f t="shared" si="1"/>
        <v>819</v>
      </c>
      <c r="D100" s="25">
        <v>393</v>
      </c>
      <c r="E100" s="25">
        <v>426</v>
      </c>
    </row>
    <row r="101" spans="1:5" ht="13.5" customHeight="1" x14ac:dyDescent="0.2">
      <c r="A101" s="26" t="s">
        <v>141</v>
      </c>
      <c r="B101" s="25">
        <v>175</v>
      </c>
      <c r="C101" s="25">
        <f t="shared" si="1"/>
        <v>422</v>
      </c>
      <c r="D101" s="25">
        <v>211</v>
      </c>
      <c r="E101" s="25">
        <v>211</v>
      </c>
    </row>
    <row r="102" spans="1:5" ht="13.5" customHeight="1" x14ac:dyDescent="0.2">
      <c r="A102" s="26" t="s">
        <v>94</v>
      </c>
      <c r="B102" s="25">
        <v>291</v>
      </c>
      <c r="C102" s="25">
        <f t="shared" si="1"/>
        <v>586</v>
      </c>
      <c r="D102" s="25">
        <v>288</v>
      </c>
      <c r="E102" s="25">
        <v>298</v>
      </c>
    </row>
    <row r="103" spans="1:5" ht="13.5" customHeight="1" x14ac:dyDescent="0.2">
      <c r="A103" s="26" t="s">
        <v>95</v>
      </c>
      <c r="B103" s="25">
        <v>69</v>
      </c>
      <c r="C103" s="25">
        <f t="shared" si="1"/>
        <v>141</v>
      </c>
      <c r="D103" s="25">
        <v>69</v>
      </c>
      <c r="E103" s="25">
        <v>72</v>
      </c>
    </row>
    <row r="104" spans="1:5" ht="13.5" customHeight="1" x14ac:dyDescent="0.2">
      <c r="A104" s="26" t="s">
        <v>96</v>
      </c>
      <c r="B104" s="25">
        <v>131</v>
      </c>
      <c r="C104" s="25">
        <f t="shared" si="1"/>
        <v>265</v>
      </c>
      <c r="D104" s="25">
        <v>131</v>
      </c>
      <c r="E104" s="25">
        <v>134</v>
      </c>
    </row>
    <row r="105" spans="1:5" ht="13.5" customHeight="1" x14ac:dyDescent="0.2">
      <c r="A105" s="26" t="s">
        <v>97</v>
      </c>
      <c r="B105" s="25">
        <v>133</v>
      </c>
      <c r="C105" s="25">
        <f t="shared" si="1"/>
        <v>242</v>
      </c>
      <c r="D105" s="25">
        <v>108</v>
      </c>
      <c r="E105" s="25">
        <v>134</v>
      </c>
    </row>
    <row r="106" spans="1:5" ht="13.5" customHeight="1" x14ac:dyDescent="0.2">
      <c r="A106" s="26" t="s">
        <v>98</v>
      </c>
      <c r="B106" s="25">
        <v>183</v>
      </c>
      <c r="C106" s="25">
        <f t="shared" si="1"/>
        <v>336</v>
      </c>
      <c r="D106" s="25">
        <v>157</v>
      </c>
      <c r="E106" s="25">
        <v>179</v>
      </c>
    </row>
    <row r="107" spans="1:5" ht="13.5" customHeight="1" x14ac:dyDescent="0.2">
      <c r="A107" s="26" t="s">
        <v>99</v>
      </c>
      <c r="B107" s="25">
        <v>116</v>
      </c>
      <c r="C107" s="25">
        <f t="shared" si="1"/>
        <v>226</v>
      </c>
      <c r="D107" s="25">
        <v>115</v>
      </c>
      <c r="E107" s="25">
        <v>111</v>
      </c>
    </row>
    <row r="108" spans="1:5" ht="13.5" customHeight="1" x14ac:dyDescent="0.2">
      <c r="A108" s="26" t="s">
        <v>100</v>
      </c>
      <c r="B108" s="25">
        <v>328</v>
      </c>
      <c r="C108" s="25">
        <f t="shared" si="1"/>
        <v>685</v>
      </c>
      <c r="D108" s="25">
        <v>322</v>
      </c>
      <c r="E108" s="25">
        <v>363</v>
      </c>
    </row>
    <row r="109" spans="1:5" ht="13.5" customHeight="1" x14ac:dyDescent="0.2">
      <c r="A109" s="26" t="s">
        <v>101</v>
      </c>
      <c r="B109" s="25">
        <v>207</v>
      </c>
      <c r="C109" s="25">
        <f t="shared" si="1"/>
        <v>351</v>
      </c>
      <c r="D109" s="25">
        <v>199</v>
      </c>
      <c r="E109" s="25">
        <v>152</v>
      </c>
    </row>
    <row r="110" spans="1:5" ht="13.5" customHeight="1" x14ac:dyDescent="0.2">
      <c r="A110" s="26" t="s">
        <v>102</v>
      </c>
      <c r="B110" s="25">
        <v>212</v>
      </c>
      <c r="C110" s="25">
        <f t="shared" si="1"/>
        <v>445</v>
      </c>
      <c r="D110" s="25">
        <v>253</v>
      </c>
      <c r="E110" s="25">
        <v>192</v>
      </c>
    </row>
    <row r="111" spans="1:5" ht="13.5" customHeight="1" x14ac:dyDescent="0.2">
      <c r="A111" s="26" t="s">
        <v>103</v>
      </c>
      <c r="B111" s="25">
        <v>30</v>
      </c>
      <c r="C111" s="25">
        <f t="shared" si="1"/>
        <v>92</v>
      </c>
      <c r="D111" s="25">
        <v>40</v>
      </c>
      <c r="E111" s="25">
        <v>52</v>
      </c>
    </row>
    <row r="112" spans="1:5" ht="13.5" customHeight="1" x14ac:dyDescent="0.2">
      <c r="A112" s="26" t="s">
        <v>104</v>
      </c>
      <c r="B112" s="25">
        <v>203</v>
      </c>
      <c r="C112" s="25">
        <f t="shared" si="1"/>
        <v>546</v>
      </c>
      <c r="D112" s="25">
        <v>261</v>
      </c>
      <c r="E112" s="25">
        <v>285</v>
      </c>
    </row>
    <row r="113" spans="1:5" ht="13.5" customHeight="1" x14ac:dyDescent="0.2">
      <c r="A113" s="26" t="s">
        <v>105</v>
      </c>
      <c r="B113" s="25">
        <v>572</v>
      </c>
      <c r="C113" s="25">
        <f t="shared" si="1"/>
        <v>1300</v>
      </c>
      <c r="D113" s="25">
        <v>679</v>
      </c>
      <c r="E113" s="25">
        <v>621</v>
      </c>
    </row>
    <row r="114" spans="1:5" ht="13.5" customHeight="1" x14ac:dyDescent="0.2">
      <c r="A114" s="26" t="s">
        <v>106</v>
      </c>
      <c r="B114" s="25">
        <v>2</v>
      </c>
      <c r="C114" s="25">
        <f t="shared" si="1"/>
        <v>3</v>
      </c>
      <c r="D114" s="25">
        <v>2</v>
      </c>
      <c r="E114" s="25">
        <v>1</v>
      </c>
    </row>
    <row r="115" spans="1:5" ht="13.5" customHeight="1" x14ac:dyDescent="0.2">
      <c r="A115" s="26" t="s">
        <v>107</v>
      </c>
      <c r="B115" s="25">
        <v>243</v>
      </c>
      <c r="C115" s="25">
        <f t="shared" si="1"/>
        <v>625</v>
      </c>
      <c r="D115" s="25">
        <v>328</v>
      </c>
      <c r="E115" s="25">
        <v>297</v>
      </c>
    </row>
    <row r="116" spans="1:5" ht="13.5" customHeight="1" x14ac:dyDescent="0.2">
      <c r="A116" s="26" t="s">
        <v>108</v>
      </c>
      <c r="B116" s="25">
        <v>216</v>
      </c>
      <c r="C116" s="25">
        <f t="shared" si="1"/>
        <v>436</v>
      </c>
      <c r="D116" s="25">
        <v>202</v>
      </c>
      <c r="E116" s="25">
        <v>234</v>
      </c>
    </row>
    <row r="117" spans="1:5" ht="13.5" customHeight="1" x14ac:dyDescent="0.2">
      <c r="A117" s="26" t="s">
        <v>109</v>
      </c>
      <c r="B117" s="25">
        <v>198</v>
      </c>
      <c r="C117" s="25">
        <f t="shared" si="1"/>
        <v>513</v>
      </c>
      <c r="D117" s="25">
        <v>250</v>
      </c>
      <c r="E117" s="25">
        <v>263</v>
      </c>
    </row>
    <row r="118" spans="1:5" ht="13.5" customHeight="1" x14ac:dyDescent="0.2">
      <c r="A118" s="26" t="s">
        <v>110</v>
      </c>
      <c r="B118" s="25">
        <v>278</v>
      </c>
      <c r="C118" s="25">
        <f t="shared" si="1"/>
        <v>731</v>
      </c>
      <c r="D118" s="25">
        <v>382</v>
      </c>
      <c r="E118" s="25">
        <v>349</v>
      </c>
    </row>
    <row r="119" spans="1:5" ht="13.5" customHeight="1" x14ac:dyDescent="0.2">
      <c r="A119" s="26" t="s">
        <v>111</v>
      </c>
      <c r="B119" s="25">
        <v>219</v>
      </c>
      <c r="C119" s="25">
        <f t="shared" si="1"/>
        <v>664</v>
      </c>
      <c r="D119" s="25">
        <v>323</v>
      </c>
      <c r="E119" s="25">
        <v>341</v>
      </c>
    </row>
    <row r="120" spans="1:5" ht="13.5" customHeight="1" x14ac:dyDescent="0.2">
      <c r="A120" s="26" t="s">
        <v>112</v>
      </c>
      <c r="B120" s="25">
        <v>219</v>
      </c>
      <c r="C120" s="25">
        <f t="shared" si="1"/>
        <v>593</v>
      </c>
      <c r="D120" s="25">
        <v>297</v>
      </c>
      <c r="E120" s="25">
        <v>296</v>
      </c>
    </row>
    <row r="121" spans="1:5" ht="13.5" customHeight="1" x14ac:dyDescent="0.2">
      <c r="A121" s="26" t="s">
        <v>113</v>
      </c>
      <c r="B121" s="25">
        <v>26</v>
      </c>
      <c r="C121" s="25">
        <f t="shared" si="1"/>
        <v>62</v>
      </c>
      <c r="D121" s="25">
        <v>36</v>
      </c>
      <c r="E121" s="25">
        <v>26</v>
      </c>
    </row>
    <row r="122" spans="1:5" ht="13.5" customHeight="1" x14ac:dyDescent="0.2">
      <c r="A122" s="26" t="s">
        <v>114</v>
      </c>
      <c r="B122" s="25">
        <v>28</v>
      </c>
      <c r="C122" s="25">
        <f t="shared" si="1"/>
        <v>36</v>
      </c>
      <c r="D122" s="25">
        <v>24</v>
      </c>
      <c r="E122" s="25">
        <v>12</v>
      </c>
    </row>
    <row r="123" spans="1:5" ht="13.5" customHeight="1" x14ac:dyDescent="0.2">
      <c r="A123" s="26" t="s">
        <v>115</v>
      </c>
      <c r="B123" s="25">
        <v>14</v>
      </c>
      <c r="C123" s="25">
        <f t="shared" si="1"/>
        <v>36</v>
      </c>
      <c r="D123" s="25">
        <v>16</v>
      </c>
      <c r="E123" s="25">
        <v>20</v>
      </c>
    </row>
    <row r="124" spans="1:5" ht="13.5" customHeight="1" x14ac:dyDescent="0.2">
      <c r="A124" s="26" t="s">
        <v>116</v>
      </c>
      <c r="B124" s="25">
        <v>77</v>
      </c>
      <c r="C124" s="25">
        <f t="shared" si="1"/>
        <v>163</v>
      </c>
      <c r="D124" s="25">
        <v>93</v>
      </c>
      <c r="E124" s="25">
        <v>70</v>
      </c>
    </row>
    <row r="125" spans="1:5" ht="13.5" customHeight="1" x14ac:dyDescent="0.2">
      <c r="A125" s="26" t="s">
        <v>117</v>
      </c>
      <c r="B125" s="25">
        <v>40</v>
      </c>
      <c r="C125" s="25">
        <f t="shared" si="1"/>
        <v>91</v>
      </c>
      <c r="D125" s="25">
        <v>54</v>
      </c>
      <c r="E125" s="25">
        <v>37</v>
      </c>
    </row>
    <row r="126" spans="1:5" ht="13.5" customHeight="1" x14ac:dyDescent="0.2">
      <c r="A126" s="26" t="s">
        <v>118</v>
      </c>
      <c r="B126" s="25">
        <v>26</v>
      </c>
      <c r="C126" s="25">
        <f t="shared" si="1"/>
        <v>51</v>
      </c>
      <c r="D126" s="25">
        <v>28</v>
      </c>
      <c r="E126" s="25">
        <v>23</v>
      </c>
    </row>
    <row r="127" spans="1:5" ht="13.5" customHeight="1" x14ac:dyDescent="0.2">
      <c r="A127" s="26" t="s">
        <v>119</v>
      </c>
      <c r="B127" s="25"/>
      <c r="C127" s="25"/>
      <c r="D127" s="25"/>
      <c r="E127" s="25"/>
    </row>
    <row r="128" spans="1:5" ht="13.5" customHeight="1" x14ac:dyDescent="0.2">
      <c r="A128" s="26" t="s">
        <v>120</v>
      </c>
      <c r="B128" s="25">
        <v>361</v>
      </c>
      <c r="C128" s="25">
        <f t="shared" si="1"/>
        <v>983</v>
      </c>
      <c r="D128" s="25">
        <v>499</v>
      </c>
      <c r="E128" s="25">
        <v>484</v>
      </c>
    </row>
    <row r="129" spans="1:5" ht="13.5" customHeight="1" x14ac:dyDescent="0.2">
      <c r="A129" s="26" t="s">
        <v>121</v>
      </c>
      <c r="B129" s="25">
        <v>208</v>
      </c>
      <c r="C129" s="25">
        <f t="shared" si="1"/>
        <v>562</v>
      </c>
      <c r="D129" s="25">
        <v>262</v>
      </c>
      <c r="E129" s="25">
        <v>300</v>
      </c>
    </row>
    <row r="130" spans="1:5" ht="13.5" customHeight="1" x14ac:dyDescent="0.2">
      <c r="A130" s="26" t="s">
        <v>132</v>
      </c>
      <c r="B130" s="25">
        <v>297</v>
      </c>
      <c r="C130" s="25">
        <f t="shared" si="1"/>
        <v>788</v>
      </c>
      <c r="D130" s="25">
        <v>393</v>
      </c>
      <c r="E130" s="25">
        <v>395</v>
      </c>
    </row>
    <row r="131" spans="1:5" ht="13.5" customHeight="1" x14ac:dyDescent="0.2">
      <c r="A131" s="26" t="s">
        <v>122</v>
      </c>
      <c r="B131" s="25">
        <v>223</v>
      </c>
      <c r="C131" s="25">
        <f t="shared" si="1"/>
        <v>618</v>
      </c>
      <c r="D131" s="25">
        <v>302</v>
      </c>
      <c r="E131" s="25">
        <v>316</v>
      </c>
    </row>
    <row r="132" spans="1:5" ht="13.5" customHeight="1" x14ac:dyDescent="0.2">
      <c r="A132" s="26" t="s">
        <v>123</v>
      </c>
      <c r="B132" s="25">
        <v>285</v>
      </c>
      <c r="C132" s="25">
        <f t="shared" si="1"/>
        <v>843</v>
      </c>
      <c r="D132" s="25">
        <v>411</v>
      </c>
      <c r="E132" s="25">
        <v>432</v>
      </c>
    </row>
    <row r="133" spans="1:5" ht="13.5" customHeight="1" x14ac:dyDescent="0.2">
      <c r="A133" s="26" t="s">
        <v>124</v>
      </c>
      <c r="B133" s="25">
        <v>103</v>
      </c>
      <c r="C133" s="25">
        <f t="shared" si="1"/>
        <v>321</v>
      </c>
      <c r="D133" s="25">
        <v>156</v>
      </c>
      <c r="E133" s="25">
        <v>165</v>
      </c>
    </row>
    <row r="134" spans="1:5" ht="13.5" customHeight="1" x14ac:dyDescent="0.2">
      <c r="A134" s="26" t="s">
        <v>125</v>
      </c>
      <c r="B134" s="25">
        <v>180</v>
      </c>
      <c r="C134" s="25">
        <f t="shared" si="1"/>
        <v>494</v>
      </c>
      <c r="D134" s="25">
        <v>251</v>
      </c>
      <c r="E134" s="25">
        <v>243</v>
      </c>
    </row>
    <row r="135" spans="1:5" ht="13.5" customHeight="1" x14ac:dyDescent="0.2">
      <c r="A135" s="26" t="s">
        <v>126</v>
      </c>
      <c r="B135" s="25">
        <v>288</v>
      </c>
      <c r="C135" s="25">
        <f t="shared" si="1"/>
        <v>866</v>
      </c>
      <c r="D135" s="25">
        <v>410</v>
      </c>
      <c r="E135" s="25">
        <v>456</v>
      </c>
    </row>
    <row r="136" spans="1:5" ht="13.5" customHeight="1" x14ac:dyDescent="0.2">
      <c r="A136" s="26" t="s">
        <v>127</v>
      </c>
      <c r="B136" s="25">
        <v>335</v>
      </c>
      <c r="C136" s="25">
        <f>SUM(D136:E136)</f>
        <v>928</v>
      </c>
      <c r="D136" s="25">
        <v>473</v>
      </c>
      <c r="E136" s="25">
        <v>455</v>
      </c>
    </row>
    <row r="137" spans="1:5" ht="13.5" customHeight="1" x14ac:dyDescent="0.2">
      <c r="A137" s="26" t="s">
        <v>128</v>
      </c>
      <c r="B137" s="25">
        <v>211</v>
      </c>
      <c r="C137" s="25">
        <f>SUM(D137:E137)</f>
        <v>473</v>
      </c>
      <c r="D137" s="25">
        <v>242</v>
      </c>
      <c r="E137" s="25">
        <v>231</v>
      </c>
    </row>
    <row r="138" spans="1:5" ht="13.5" customHeight="1" x14ac:dyDescent="0.2">
      <c r="A138" s="26" t="s">
        <v>129</v>
      </c>
      <c r="B138" s="25">
        <v>64</v>
      </c>
      <c r="C138" s="25">
        <f>SUM(D138:E138)</f>
        <v>184</v>
      </c>
      <c r="D138" s="25">
        <v>86</v>
      </c>
      <c r="E138" s="25">
        <v>98</v>
      </c>
    </row>
    <row r="139" spans="1:5" ht="13.5" customHeight="1" thickBot="1" x14ac:dyDescent="0.25">
      <c r="A139" s="27" t="s">
        <v>130</v>
      </c>
      <c r="B139" s="28">
        <v>77</v>
      </c>
      <c r="C139" s="28">
        <f>SUM(D139:E139)</f>
        <v>92</v>
      </c>
      <c r="D139" s="28">
        <v>46</v>
      </c>
      <c r="E139" s="28">
        <v>46</v>
      </c>
    </row>
    <row r="140" spans="1:5" ht="13.5" customHeight="1" x14ac:dyDescent="0.2">
      <c r="A140" s="8" t="s">
        <v>164</v>
      </c>
      <c r="B140" s="29"/>
      <c r="C140" s="29"/>
      <c r="D140" s="29"/>
      <c r="E140" s="29"/>
    </row>
    <row r="141" spans="1:5" x14ac:dyDescent="0.2">
      <c r="C141" s="29"/>
      <c r="D141" s="29"/>
      <c r="E141" s="29"/>
    </row>
    <row r="143" spans="1:5" x14ac:dyDescent="0.2">
      <c r="B143" s="29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43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21875" style="21" bestFit="1" customWidth="1"/>
    <col min="2" max="16384" width="9" style="21"/>
  </cols>
  <sheetData>
    <row r="1" spans="1:5" ht="13.5" customHeight="1" thickBot="1" x14ac:dyDescent="0.25">
      <c r="A1" s="38" t="s">
        <v>210</v>
      </c>
      <c r="B1" s="20"/>
      <c r="C1" s="20"/>
      <c r="D1" s="20"/>
      <c r="E1" s="20"/>
    </row>
    <row r="2" spans="1:5" ht="26.4" x14ac:dyDescent="0.2">
      <c r="A2" s="22" t="s">
        <v>138</v>
      </c>
      <c r="B2" s="23" t="s">
        <v>0</v>
      </c>
      <c r="C2" s="23" t="s">
        <v>134</v>
      </c>
      <c r="D2" s="23" t="s">
        <v>135</v>
      </c>
      <c r="E2" s="23" t="s">
        <v>136</v>
      </c>
    </row>
    <row r="3" spans="1:5" ht="13.5" customHeight="1" x14ac:dyDescent="0.2">
      <c r="A3" s="24" t="s">
        <v>1</v>
      </c>
      <c r="B3" s="25">
        <v>201</v>
      </c>
      <c r="C3" s="25">
        <f>SUM(D3:E3)</f>
        <v>541</v>
      </c>
      <c r="D3" s="25">
        <v>256</v>
      </c>
      <c r="E3" s="25">
        <v>285</v>
      </c>
    </row>
    <row r="4" spans="1:5" ht="13.5" customHeight="1" x14ac:dyDescent="0.2">
      <c r="A4" s="26" t="s">
        <v>2</v>
      </c>
      <c r="B4" s="25">
        <v>12</v>
      </c>
      <c r="C4" s="25">
        <f t="shared" ref="C4:C68" si="0">SUM(D4:E4)</f>
        <v>32</v>
      </c>
      <c r="D4" s="25">
        <v>15</v>
      </c>
      <c r="E4" s="25">
        <v>17</v>
      </c>
    </row>
    <row r="5" spans="1:5" ht="13.5" customHeight="1" x14ac:dyDescent="0.2">
      <c r="A5" s="26" t="s">
        <v>4</v>
      </c>
      <c r="B5" s="25">
        <v>204</v>
      </c>
      <c r="C5" s="25">
        <f t="shared" si="0"/>
        <v>585</v>
      </c>
      <c r="D5" s="25">
        <v>275</v>
      </c>
      <c r="E5" s="25">
        <v>310</v>
      </c>
    </row>
    <row r="6" spans="1:5" ht="13.5" customHeight="1" x14ac:dyDescent="0.2">
      <c r="A6" s="26" t="s">
        <v>3</v>
      </c>
      <c r="B6" s="25">
        <v>218</v>
      </c>
      <c r="C6" s="25">
        <f t="shared" si="0"/>
        <v>597</v>
      </c>
      <c r="D6" s="25">
        <v>292</v>
      </c>
      <c r="E6" s="25">
        <v>305</v>
      </c>
    </row>
    <row r="7" spans="1:5" ht="13.5" customHeight="1" x14ac:dyDescent="0.2">
      <c r="A7" s="26" t="s">
        <v>5</v>
      </c>
      <c r="B7" s="25">
        <v>62</v>
      </c>
      <c r="C7" s="25">
        <f t="shared" si="0"/>
        <v>179</v>
      </c>
      <c r="D7" s="25">
        <v>89</v>
      </c>
      <c r="E7" s="25">
        <v>90</v>
      </c>
    </row>
    <row r="8" spans="1:5" ht="13.5" customHeight="1" x14ac:dyDescent="0.2">
      <c r="A8" s="26" t="s">
        <v>6</v>
      </c>
      <c r="B8" s="25">
        <v>305</v>
      </c>
      <c r="C8" s="25">
        <f t="shared" si="0"/>
        <v>833</v>
      </c>
      <c r="D8" s="25">
        <v>383</v>
      </c>
      <c r="E8" s="25">
        <v>450</v>
      </c>
    </row>
    <row r="9" spans="1:5" ht="13.5" customHeight="1" x14ac:dyDescent="0.2">
      <c r="A9" s="26" t="s">
        <v>7</v>
      </c>
      <c r="B9" s="25">
        <v>191</v>
      </c>
      <c r="C9" s="25">
        <f t="shared" si="0"/>
        <v>510</v>
      </c>
      <c r="D9" s="25">
        <v>227</v>
      </c>
      <c r="E9" s="25">
        <v>283</v>
      </c>
    </row>
    <row r="10" spans="1:5" ht="13.5" customHeight="1" x14ac:dyDescent="0.2">
      <c r="A10" s="26" t="s">
        <v>8</v>
      </c>
      <c r="B10" s="25">
        <v>133</v>
      </c>
      <c r="C10" s="25">
        <f t="shared" si="0"/>
        <v>421</v>
      </c>
      <c r="D10" s="25">
        <v>185</v>
      </c>
      <c r="E10" s="25">
        <v>236</v>
      </c>
    </row>
    <row r="11" spans="1:5" ht="13.5" customHeight="1" x14ac:dyDescent="0.2">
      <c r="A11" s="26" t="s">
        <v>9</v>
      </c>
      <c r="B11" s="25">
        <v>323</v>
      </c>
      <c r="C11" s="25">
        <f t="shared" si="0"/>
        <v>939</v>
      </c>
      <c r="D11" s="25">
        <v>446</v>
      </c>
      <c r="E11" s="25">
        <v>493</v>
      </c>
    </row>
    <row r="12" spans="1:5" ht="13.5" customHeight="1" x14ac:dyDescent="0.2">
      <c r="A12" s="26" t="s">
        <v>10</v>
      </c>
      <c r="B12" s="25">
        <v>305</v>
      </c>
      <c r="C12" s="25">
        <f t="shared" si="0"/>
        <v>895</v>
      </c>
      <c r="D12" s="25">
        <v>443</v>
      </c>
      <c r="E12" s="25">
        <v>452</v>
      </c>
    </row>
    <row r="13" spans="1:5" ht="13.5" customHeight="1" x14ac:dyDescent="0.2">
      <c r="A13" s="26" t="s">
        <v>11</v>
      </c>
      <c r="B13" s="25">
        <v>344</v>
      </c>
      <c r="C13" s="25">
        <f t="shared" si="0"/>
        <v>983</v>
      </c>
      <c r="D13" s="25">
        <v>473</v>
      </c>
      <c r="E13" s="25">
        <v>510</v>
      </c>
    </row>
    <row r="14" spans="1:5" ht="13.5" customHeight="1" x14ac:dyDescent="0.2">
      <c r="A14" s="26" t="s">
        <v>12</v>
      </c>
      <c r="B14" s="25">
        <v>333</v>
      </c>
      <c r="C14" s="25">
        <f t="shared" si="0"/>
        <v>963</v>
      </c>
      <c r="D14" s="25">
        <v>490</v>
      </c>
      <c r="E14" s="25">
        <v>473</v>
      </c>
    </row>
    <row r="15" spans="1:5" ht="13.5" customHeight="1" x14ac:dyDescent="0.2">
      <c r="A15" s="26" t="s">
        <v>13</v>
      </c>
      <c r="B15" s="25">
        <v>87</v>
      </c>
      <c r="C15" s="25">
        <f t="shared" si="0"/>
        <v>270</v>
      </c>
      <c r="D15" s="25">
        <v>136</v>
      </c>
      <c r="E15" s="25">
        <v>134</v>
      </c>
    </row>
    <row r="16" spans="1:5" ht="13.5" customHeight="1" x14ac:dyDescent="0.2">
      <c r="A16" s="26" t="s">
        <v>14</v>
      </c>
      <c r="B16" s="25">
        <v>104</v>
      </c>
      <c r="C16" s="25">
        <f t="shared" si="0"/>
        <v>288</v>
      </c>
      <c r="D16" s="25">
        <v>141</v>
      </c>
      <c r="E16" s="25">
        <v>147</v>
      </c>
    </row>
    <row r="17" spans="1:5" ht="13.5" customHeight="1" x14ac:dyDescent="0.2">
      <c r="A17" s="26" t="s">
        <v>15</v>
      </c>
      <c r="B17" s="25">
        <v>134</v>
      </c>
      <c r="C17" s="25">
        <f t="shared" si="0"/>
        <v>360</v>
      </c>
      <c r="D17" s="25">
        <v>177</v>
      </c>
      <c r="E17" s="25">
        <v>183</v>
      </c>
    </row>
    <row r="18" spans="1:5" ht="13.5" customHeight="1" x14ac:dyDescent="0.2">
      <c r="A18" s="26" t="s">
        <v>16</v>
      </c>
      <c r="B18" s="25">
        <v>38</v>
      </c>
      <c r="C18" s="25">
        <f t="shared" si="0"/>
        <v>107</v>
      </c>
      <c r="D18" s="25">
        <v>50</v>
      </c>
      <c r="E18" s="25">
        <v>57</v>
      </c>
    </row>
    <row r="19" spans="1:5" ht="13.5" customHeight="1" x14ac:dyDescent="0.2">
      <c r="A19" s="26" t="s">
        <v>17</v>
      </c>
      <c r="B19" s="25">
        <v>191</v>
      </c>
      <c r="C19" s="25">
        <f t="shared" si="0"/>
        <v>538</v>
      </c>
      <c r="D19" s="25">
        <v>257</v>
      </c>
      <c r="E19" s="25">
        <v>281</v>
      </c>
    </row>
    <row r="20" spans="1:5" ht="13.5" customHeight="1" x14ac:dyDescent="0.2">
      <c r="A20" s="26" t="s">
        <v>18</v>
      </c>
      <c r="B20" s="25">
        <v>216</v>
      </c>
      <c r="C20" s="25">
        <f t="shared" si="0"/>
        <v>693</v>
      </c>
      <c r="D20" s="25">
        <v>317</v>
      </c>
      <c r="E20" s="25">
        <v>376</v>
      </c>
    </row>
    <row r="21" spans="1:5" ht="13.5" customHeight="1" x14ac:dyDescent="0.2">
      <c r="A21" s="26" t="s">
        <v>19</v>
      </c>
      <c r="B21" s="25">
        <v>438</v>
      </c>
      <c r="C21" s="25">
        <f t="shared" si="0"/>
        <v>1384</v>
      </c>
      <c r="D21" s="25">
        <v>668</v>
      </c>
      <c r="E21" s="25">
        <v>716</v>
      </c>
    </row>
    <row r="22" spans="1:5" ht="13.5" customHeight="1" x14ac:dyDescent="0.2">
      <c r="A22" s="26" t="s">
        <v>20</v>
      </c>
      <c r="B22" s="25">
        <v>228</v>
      </c>
      <c r="C22" s="25">
        <f t="shared" si="0"/>
        <v>795</v>
      </c>
      <c r="D22" s="25">
        <v>372</v>
      </c>
      <c r="E22" s="25">
        <v>423</v>
      </c>
    </row>
    <row r="23" spans="1:5" ht="13.5" customHeight="1" x14ac:dyDescent="0.2">
      <c r="A23" s="26" t="s">
        <v>21</v>
      </c>
      <c r="B23" s="25">
        <v>608</v>
      </c>
      <c r="C23" s="25">
        <f t="shared" si="0"/>
        <v>2065</v>
      </c>
      <c r="D23" s="25">
        <v>983</v>
      </c>
      <c r="E23" s="25">
        <v>1082</v>
      </c>
    </row>
    <row r="24" spans="1:5" ht="13.5" customHeight="1" x14ac:dyDescent="0.2">
      <c r="A24" s="26" t="s">
        <v>22</v>
      </c>
      <c r="B24" s="25">
        <v>364</v>
      </c>
      <c r="C24" s="25">
        <f t="shared" si="0"/>
        <v>1295</v>
      </c>
      <c r="D24" s="25">
        <v>621</v>
      </c>
      <c r="E24" s="25">
        <v>674</v>
      </c>
    </row>
    <row r="25" spans="1:5" ht="13.5" customHeight="1" x14ac:dyDescent="0.2">
      <c r="A25" s="26" t="s">
        <v>142</v>
      </c>
      <c r="B25" s="25">
        <v>346</v>
      </c>
      <c r="C25" s="25">
        <f t="shared" si="0"/>
        <v>878</v>
      </c>
      <c r="D25" s="25">
        <v>397</v>
      </c>
      <c r="E25" s="25">
        <v>481</v>
      </c>
    </row>
    <row r="26" spans="1:5" ht="13.5" customHeight="1" x14ac:dyDescent="0.2">
      <c r="A26" s="26" t="s">
        <v>143</v>
      </c>
      <c r="B26" s="25">
        <v>239</v>
      </c>
      <c r="C26" s="25">
        <f t="shared" si="0"/>
        <v>577</v>
      </c>
      <c r="D26" s="25">
        <v>275</v>
      </c>
      <c r="E26" s="25">
        <v>302</v>
      </c>
    </row>
    <row r="27" spans="1:5" ht="13.5" customHeight="1" x14ac:dyDescent="0.2">
      <c r="A27" s="26" t="s">
        <v>144</v>
      </c>
      <c r="B27" s="25">
        <v>311</v>
      </c>
      <c r="C27" s="25">
        <f t="shared" si="0"/>
        <v>775</v>
      </c>
      <c r="D27" s="25">
        <v>354</v>
      </c>
      <c r="E27" s="25">
        <v>421</v>
      </c>
    </row>
    <row r="28" spans="1:5" ht="13.5" customHeight="1" x14ac:dyDescent="0.2">
      <c r="A28" s="26" t="s">
        <v>145</v>
      </c>
      <c r="B28" s="25">
        <v>209</v>
      </c>
      <c r="C28" s="25">
        <f t="shared" si="0"/>
        <v>501</v>
      </c>
      <c r="D28" s="25">
        <v>240</v>
      </c>
      <c r="E28" s="25">
        <v>261</v>
      </c>
    </row>
    <row r="29" spans="1:5" ht="13.5" customHeight="1" x14ac:dyDescent="0.2">
      <c r="A29" s="26" t="s">
        <v>146</v>
      </c>
      <c r="B29" s="25">
        <v>250</v>
      </c>
      <c r="C29" s="25">
        <f t="shared" si="0"/>
        <v>680</v>
      </c>
      <c r="D29" s="25">
        <v>313</v>
      </c>
      <c r="E29" s="25">
        <v>367</v>
      </c>
    </row>
    <row r="30" spans="1:5" ht="13.5" customHeight="1" x14ac:dyDescent="0.2">
      <c r="A30" s="26" t="s">
        <v>147</v>
      </c>
      <c r="B30" s="25">
        <v>216</v>
      </c>
      <c r="C30" s="25">
        <f t="shared" si="0"/>
        <v>617</v>
      </c>
      <c r="D30" s="25">
        <v>287</v>
      </c>
      <c r="E30" s="25">
        <v>330</v>
      </c>
    </row>
    <row r="31" spans="1:5" ht="13.5" customHeight="1" x14ac:dyDescent="0.2">
      <c r="A31" s="26" t="s">
        <v>148</v>
      </c>
      <c r="B31" s="25">
        <v>289</v>
      </c>
      <c r="C31" s="25">
        <f t="shared" si="0"/>
        <v>795</v>
      </c>
      <c r="D31" s="25">
        <v>383</v>
      </c>
      <c r="E31" s="25">
        <v>412</v>
      </c>
    </row>
    <row r="32" spans="1:5" ht="13.5" customHeight="1" x14ac:dyDescent="0.2">
      <c r="A32" s="26" t="s">
        <v>30</v>
      </c>
      <c r="B32" s="25">
        <v>282</v>
      </c>
      <c r="C32" s="25">
        <f t="shared" si="0"/>
        <v>832</v>
      </c>
      <c r="D32" s="25">
        <v>402</v>
      </c>
      <c r="E32" s="25">
        <v>430</v>
      </c>
    </row>
    <row r="33" spans="1:5" ht="13.5" customHeight="1" x14ac:dyDescent="0.2">
      <c r="A33" s="26" t="s">
        <v>149</v>
      </c>
      <c r="B33" s="25">
        <v>110</v>
      </c>
      <c r="C33" s="25">
        <f t="shared" si="0"/>
        <v>344</v>
      </c>
      <c r="D33" s="25">
        <v>174</v>
      </c>
      <c r="E33" s="25">
        <v>170</v>
      </c>
    </row>
    <row r="34" spans="1:5" ht="13.5" customHeight="1" x14ac:dyDescent="0.2">
      <c r="A34" s="26" t="s">
        <v>150</v>
      </c>
      <c r="B34" s="25">
        <v>264</v>
      </c>
      <c r="C34" s="25">
        <f t="shared" si="0"/>
        <v>782</v>
      </c>
      <c r="D34" s="25">
        <v>391</v>
      </c>
      <c r="E34" s="25">
        <v>391</v>
      </c>
    </row>
    <row r="35" spans="1:5" ht="13.5" customHeight="1" x14ac:dyDescent="0.2">
      <c r="A35" s="26" t="s">
        <v>151</v>
      </c>
      <c r="B35" s="25">
        <v>135</v>
      </c>
      <c r="C35" s="25">
        <f t="shared" si="0"/>
        <v>407</v>
      </c>
      <c r="D35" s="25">
        <v>185</v>
      </c>
      <c r="E35" s="25">
        <v>222</v>
      </c>
    </row>
    <row r="36" spans="1:5" ht="13.5" customHeight="1" x14ac:dyDescent="0.2">
      <c r="A36" s="26" t="s">
        <v>152</v>
      </c>
      <c r="B36" s="25">
        <v>154</v>
      </c>
      <c r="C36" s="25">
        <f t="shared" si="0"/>
        <v>428</v>
      </c>
      <c r="D36" s="25">
        <v>217</v>
      </c>
      <c r="E36" s="25">
        <v>211</v>
      </c>
    </row>
    <row r="37" spans="1:5" ht="13.5" customHeight="1" x14ac:dyDescent="0.2">
      <c r="A37" s="26" t="s">
        <v>153</v>
      </c>
      <c r="B37" s="25">
        <v>176</v>
      </c>
      <c r="C37" s="25">
        <f t="shared" si="0"/>
        <v>470</v>
      </c>
      <c r="D37" s="25">
        <v>210</v>
      </c>
      <c r="E37" s="25">
        <v>260</v>
      </c>
    </row>
    <row r="38" spans="1:5" ht="13.5" customHeight="1" x14ac:dyDescent="0.2">
      <c r="A38" s="26" t="s">
        <v>154</v>
      </c>
      <c r="B38" s="25">
        <v>159</v>
      </c>
      <c r="C38" s="25">
        <f t="shared" si="0"/>
        <v>467</v>
      </c>
      <c r="D38" s="25">
        <v>217</v>
      </c>
      <c r="E38" s="25">
        <v>250</v>
      </c>
    </row>
    <row r="39" spans="1:5" ht="13.5" customHeight="1" x14ac:dyDescent="0.2">
      <c r="A39" s="26" t="s">
        <v>155</v>
      </c>
      <c r="B39" s="25">
        <v>151</v>
      </c>
      <c r="C39" s="25">
        <f t="shared" si="0"/>
        <v>410</v>
      </c>
      <c r="D39" s="25">
        <v>191</v>
      </c>
      <c r="E39" s="25">
        <v>219</v>
      </c>
    </row>
    <row r="40" spans="1:5" ht="13.5" customHeight="1" x14ac:dyDescent="0.2">
      <c r="A40" s="26" t="s">
        <v>156</v>
      </c>
      <c r="B40" s="25">
        <v>259</v>
      </c>
      <c r="C40" s="25">
        <f t="shared" si="0"/>
        <v>756</v>
      </c>
      <c r="D40" s="25">
        <v>357</v>
      </c>
      <c r="E40" s="25">
        <v>399</v>
      </c>
    </row>
    <row r="41" spans="1:5" ht="13.5" customHeight="1" x14ac:dyDescent="0.2">
      <c r="A41" s="26" t="s">
        <v>157</v>
      </c>
      <c r="B41" s="25">
        <v>306</v>
      </c>
      <c r="C41" s="25">
        <f t="shared" si="0"/>
        <v>1011</v>
      </c>
      <c r="D41" s="25">
        <v>500</v>
      </c>
      <c r="E41" s="25">
        <v>511</v>
      </c>
    </row>
    <row r="42" spans="1:5" ht="13.5" customHeight="1" x14ac:dyDescent="0.2">
      <c r="A42" s="26" t="s">
        <v>158</v>
      </c>
      <c r="B42" s="25">
        <v>178</v>
      </c>
      <c r="C42" s="25">
        <f t="shared" si="0"/>
        <v>694</v>
      </c>
      <c r="D42" s="25">
        <v>364</v>
      </c>
      <c r="E42" s="25">
        <v>330</v>
      </c>
    </row>
    <row r="43" spans="1:5" ht="13.5" customHeight="1" x14ac:dyDescent="0.2">
      <c r="A43" s="26" t="s">
        <v>159</v>
      </c>
      <c r="B43" s="25">
        <v>43</v>
      </c>
      <c r="C43" s="25">
        <f t="shared" si="0"/>
        <v>146</v>
      </c>
      <c r="D43" s="25">
        <v>71</v>
      </c>
      <c r="E43" s="25">
        <v>75</v>
      </c>
    </row>
    <row r="44" spans="1:5" ht="13.5" customHeight="1" x14ac:dyDescent="0.2">
      <c r="A44" s="26" t="s">
        <v>160</v>
      </c>
      <c r="B44" s="25">
        <v>120</v>
      </c>
      <c r="C44" s="25">
        <f t="shared" si="0"/>
        <v>426</v>
      </c>
      <c r="D44" s="25">
        <v>212</v>
      </c>
      <c r="E44" s="25">
        <v>214</v>
      </c>
    </row>
    <row r="45" spans="1:5" ht="13.5" customHeight="1" x14ac:dyDescent="0.2">
      <c r="A45" s="26" t="s">
        <v>43</v>
      </c>
      <c r="B45" s="25">
        <v>68</v>
      </c>
      <c r="C45" s="25">
        <f t="shared" si="0"/>
        <v>215</v>
      </c>
      <c r="D45" s="25">
        <v>107</v>
      </c>
      <c r="E45" s="25">
        <v>108</v>
      </c>
    </row>
    <row r="46" spans="1:5" ht="13.5" customHeight="1" x14ac:dyDescent="0.2">
      <c r="A46" s="26" t="s">
        <v>44</v>
      </c>
      <c r="B46" s="25">
        <v>69</v>
      </c>
      <c r="C46" s="25">
        <f t="shared" si="0"/>
        <v>211</v>
      </c>
      <c r="D46" s="25">
        <v>109</v>
      </c>
      <c r="E46" s="25">
        <v>102</v>
      </c>
    </row>
    <row r="47" spans="1:5" ht="13.5" customHeight="1" x14ac:dyDescent="0.2">
      <c r="A47" s="26" t="s">
        <v>45</v>
      </c>
      <c r="B47" s="25">
        <v>720</v>
      </c>
      <c r="C47" s="25">
        <f t="shared" si="0"/>
        <v>2005</v>
      </c>
      <c r="D47" s="25">
        <v>970</v>
      </c>
      <c r="E47" s="25">
        <v>1035</v>
      </c>
    </row>
    <row r="48" spans="1:5" ht="13.5" customHeight="1" x14ac:dyDescent="0.2">
      <c r="A48" s="26" t="s">
        <v>46</v>
      </c>
      <c r="B48" s="25">
        <v>377</v>
      </c>
      <c r="C48" s="25">
        <f t="shared" si="0"/>
        <v>938</v>
      </c>
      <c r="D48" s="25">
        <v>458</v>
      </c>
      <c r="E48" s="25">
        <v>480</v>
      </c>
    </row>
    <row r="49" spans="1:5" ht="13.5" customHeight="1" x14ac:dyDescent="0.2">
      <c r="A49" s="26" t="s">
        <v>137</v>
      </c>
      <c r="B49" s="25">
        <v>332</v>
      </c>
      <c r="C49" s="25">
        <f t="shared" si="0"/>
        <v>963</v>
      </c>
      <c r="D49" s="25">
        <v>465</v>
      </c>
      <c r="E49" s="25">
        <v>498</v>
      </c>
    </row>
    <row r="50" spans="1:5" ht="13.5" customHeight="1" x14ac:dyDescent="0.2">
      <c r="A50" s="26" t="s">
        <v>47</v>
      </c>
      <c r="B50" s="25">
        <v>611</v>
      </c>
      <c r="C50" s="25">
        <f t="shared" si="0"/>
        <v>1316</v>
      </c>
      <c r="D50" s="25">
        <v>654</v>
      </c>
      <c r="E50" s="25">
        <v>662</v>
      </c>
    </row>
    <row r="51" spans="1:5" ht="13.5" customHeight="1" x14ac:dyDescent="0.2">
      <c r="A51" s="26" t="s">
        <v>48</v>
      </c>
      <c r="B51" s="25">
        <v>588</v>
      </c>
      <c r="C51" s="25">
        <f t="shared" si="0"/>
        <v>1507</v>
      </c>
      <c r="D51" s="25">
        <v>763</v>
      </c>
      <c r="E51" s="25">
        <v>744</v>
      </c>
    </row>
    <row r="52" spans="1:5" ht="13.5" customHeight="1" x14ac:dyDescent="0.2">
      <c r="A52" s="26" t="s">
        <v>49</v>
      </c>
      <c r="B52" s="25">
        <v>882</v>
      </c>
      <c r="C52" s="25">
        <f t="shared" si="0"/>
        <v>1893</v>
      </c>
      <c r="D52" s="25">
        <v>885</v>
      </c>
      <c r="E52" s="25">
        <v>1008</v>
      </c>
    </row>
    <row r="53" spans="1:5" ht="13.5" customHeight="1" x14ac:dyDescent="0.2">
      <c r="A53" s="26" t="s">
        <v>50</v>
      </c>
      <c r="B53" s="25">
        <v>397</v>
      </c>
      <c r="C53" s="25">
        <f t="shared" si="0"/>
        <v>982</v>
      </c>
      <c r="D53" s="25">
        <v>476</v>
      </c>
      <c r="E53" s="25">
        <v>506</v>
      </c>
    </row>
    <row r="54" spans="1:5" ht="13.5" customHeight="1" x14ac:dyDescent="0.2">
      <c r="A54" s="26" t="s">
        <v>51</v>
      </c>
      <c r="B54" s="25">
        <v>283</v>
      </c>
      <c r="C54" s="25">
        <f t="shared" si="0"/>
        <v>580</v>
      </c>
      <c r="D54" s="25">
        <v>287</v>
      </c>
      <c r="E54" s="25">
        <v>293</v>
      </c>
    </row>
    <row r="55" spans="1:5" ht="13.5" customHeight="1" x14ac:dyDescent="0.2">
      <c r="A55" s="26" t="s">
        <v>52</v>
      </c>
      <c r="B55" s="25">
        <v>618</v>
      </c>
      <c r="C55" s="25">
        <f t="shared" si="0"/>
        <v>1662</v>
      </c>
      <c r="D55" s="25">
        <v>803</v>
      </c>
      <c r="E55" s="25">
        <v>859</v>
      </c>
    </row>
    <row r="56" spans="1:5" ht="13.5" customHeight="1" x14ac:dyDescent="0.2">
      <c r="A56" s="26" t="s">
        <v>53</v>
      </c>
      <c r="B56" s="25">
        <v>172</v>
      </c>
      <c r="C56" s="25">
        <f t="shared" si="0"/>
        <v>518</v>
      </c>
      <c r="D56" s="25">
        <v>234</v>
      </c>
      <c r="E56" s="25">
        <v>284</v>
      </c>
    </row>
    <row r="57" spans="1:5" ht="13.5" customHeight="1" x14ac:dyDescent="0.2">
      <c r="A57" s="26" t="s">
        <v>131</v>
      </c>
      <c r="B57" s="25">
        <v>1194</v>
      </c>
      <c r="C57" s="25">
        <f t="shared" si="0"/>
        <v>2675</v>
      </c>
      <c r="D57" s="25">
        <v>1255</v>
      </c>
      <c r="E57" s="25">
        <v>1420</v>
      </c>
    </row>
    <row r="58" spans="1:5" ht="13.5" customHeight="1" x14ac:dyDescent="0.2">
      <c r="A58" s="26" t="s">
        <v>54</v>
      </c>
      <c r="B58" s="25">
        <v>608</v>
      </c>
      <c r="C58" s="25">
        <f t="shared" si="0"/>
        <v>1379</v>
      </c>
      <c r="D58" s="25">
        <v>694</v>
      </c>
      <c r="E58" s="25">
        <v>685</v>
      </c>
    </row>
    <row r="59" spans="1:5" ht="13.5" customHeight="1" x14ac:dyDescent="0.2">
      <c r="A59" s="26" t="s">
        <v>55</v>
      </c>
      <c r="B59" s="25">
        <v>389</v>
      </c>
      <c r="C59" s="25">
        <f t="shared" si="0"/>
        <v>926</v>
      </c>
      <c r="D59" s="25">
        <v>427</v>
      </c>
      <c r="E59" s="25">
        <v>499</v>
      </c>
    </row>
    <row r="60" spans="1:5" ht="13.5" customHeight="1" x14ac:dyDescent="0.2">
      <c r="A60" s="26" t="s">
        <v>56</v>
      </c>
      <c r="B60" s="25">
        <v>645</v>
      </c>
      <c r="C60" s="25">
        <f t="shared" si="0"/>
        <v>1738</v>
      </c>
      <c r="D60" s="25">
        <v>864</v>
      </c>
      <c r="E60" s="25">
        <v>874</v>
      </c>
    </row>
    <row r="61" spans="1:5" ht="13.5" customHeight="1" x14ac:dyDescent="0.2">
      <c r="A61" s="26" t="s">
        <v>57</v>
      </c>
      <c r="B61" s="25">
        <v>154</v>
      </c>
      <c r="C61" s="25">
        <f t="shared" si="0"/>
        <v>394</v>
      </c>
      <c r="D61" s="25">
        <v>193</v>
      </c>
      <c r="E61" s="25">
        <v>201</v>
      </c>
    </row>
    <row r="62" spans="1:5" ht="13.5" customHeight="1" x14ac:dyDescent="0.2">
      <c r="A62" s="26" t="s">
        <v>161</v>
      </c>
      <c r="B62" s="25"/>
      <c r="C62" s="25"/>
      <c r="D62" s="25"/>
      <c r="E62" s="25"/>
    </row>
    <row r="63" spans="1:5" ht="13.5" customHeight="1" x14ac:dyDescent="0.2">
      <c r="A63" s="26" t="s">
        <v>58</v>
      </c>
      <c r="B63" s="25">
        <v>1135</v>
      </c>
      <c r="C63" s="25">
        <f t="shared" si="0"/>
        <v>2917</v>
      </c>
      <c r="D63" s="25">
        <v>1444</v>
      </c>
      <c r="E63" s="25">
        <v>1473</v>
      </c>
    </row>
    <row r="64" spans="1:5" ht="13.5" customHeight="1" x14ac:dyDescent="0.2">
      <c r="A64" s="26" t="s">
        <v>59</v>
      </c>
      <c r="B64" s="25">
        <v>658</v>
      </c>
      <c r="C64" s="25">
        <f t="shared" si="0"/>
        <v>1431</v>
      </c>
      <c r="D64" s="25">
        <v>698</v>
      </c>
      <c r="E64" s="25">
        <v>733</v>
      </c>
    </row>
    <row r="65" spans="1:5" ht="13.5" customHeight="1" x14ac:dyDescent="0.2">
      <c r="A65" s="26" t="s">
        <v>60</v>
      </c>
      <c r="B65" s="25">
        <v>222</v>
      </c>
      <c r="C65" s="25">
        <f t="shared" si="0"/>
        <v>514</v>
      </c>
      <c r="D65" s="25">
        <v>261</v>
      </c>
      <c r="E65" s="25">
        <v>253</v>
      </c>
    </row>
    <row r="66" spans="1:5" ht="13.5" customHeight="1" x14ac:dyDescent="0.2">
      <c r="A66" s="26" t="s">
        <v>61</v>
      </c>
      <c r="B66" s="25">
        <v>469</v>
      </c>
      <c r="C66" s="25">
        <f t="shared" si="0"/>
        <v>1048</v>
      </c>
      <c r="D66" s="25">
        <v>508</v>
      </c>
      <c r="E66" s="25">
        <v>540</v>
      </c>
    </row>
    <row r="67" spans="1:5" ht="13.5" customHeight="1" x14ac:dyDescent="0.2">
      <c r="A67" s="26" t="s">
        <v>62</v>
      </c>
      <c r="B67" s="25">
        <v>309</v>
      </c>
      <c r="C67" s="25">
        <f t="shared" si="0"/>
        <v>855</v>
      </c>
      <c r="D67" s="25">
        <v>426</v>
      </c>
      <c r="E67" s="25">
        <v>429</v>
      </c>
    </row>
    <row r="68" spans="1:5" ht="13.5" customHeight="1" x14ac:dyDescent="0.2">
      <c r="A68" s="26" t="s">
        <v>63</v>
      </c>
      <c r="B68" s="25">
        <v>13</v>
      </c>
      <c r="C68" s="25">
        <f t="shared" si="0"/>
        <v>18</v>
      </c>
      <c r="D68" s="25">
        <v>14</v>
      </c>
      <c r="E68" s="25">
        <v>4</v>
      </c>
    </row>
    <row r="69" spans="1:5" ht="13.5" customHeight="1" x14ac:dyDescent="0.2">
      <c r="A69" s="26" t="s">
        <v>64</v>
      </c>
      <c r="B69" s="25">
        <v>419</v>
      </c>
      <c r="C69" s="25">
        <f t="shared" ref="C69:C135" si="1">SUM(D69:E69)</f>
        <v>1049</v>
      </c>
      <c r="D69" s="25">
        <v>511</v>
      </c>
      <c r="E69" s="25">
        <v>538</v>
      </c>
    </row>
    <row r="70" spans="1:5" ht="13.5" customHeight="1" x14ac:dyDescent="0.2">
      <c r="A70" s="26" t="s">
        <v>65</v>
      </c>
      <c r="B70" s="25">
        <v>209</v>
      </c>
      <c r="C70" s="25">
        <f t="shared" si="1"/>
        <v>418</v>
      </c>
      <c r="D70" s="25">
        <v>212</v>
      </c>
      <c r="E70" s="25">
        <v>206</v>
      </c>
    </row>
    <row r="71" spans="1:5" ht="13.5" customHeight="1" x14ac:dyDescent="0.2">
      <c r="A71" s="26" t="s">
        <v>66</v>
      </c>
      <c r="B71" s="25">
        <v>163</v>
      </c>
      <c r="C71" s="25">
        <f t="shared" si="1"/>
        <v>413</v>
      </c>
      <c r="D71" s="25">
        <v>202</v>
      </c>
      <c r="E71" s="25">
        <v>211</v>
      </c>
    </row>
    <row r="72" spans="1:5" ht="13.5" customHeight="1" x14ac:dyDescent="0.2">
      <c r="A72" s="26" t="s">
        <v>67</v>
      </c>
      <c r="B72" s="25">
        <v>118</v>
      </c>
      <c r="C72" s="25">
        <f t="shared" si="1"/>
        <v>303</v>
      </c>
      <c r="D72" s="25">
        <v>149</v>
      </c>
      <c r="E72" s="25">
        <v>154</v>
      </c>
    </row>
    <row r="73" spans="1:5" ht="13.5" customHeight="1" x14ac:dyDescent="0.2">
      <c r="A73" s="26" t="s">
        <v>68</v>
      </c>
      <c r="B73" s="25">
        <v>180</v>
      </c>
      <c r="C73" s="25">
        <f t="shared" si="1"/>
        <v>483</v>
      </c>
      <c r="D73" s="25">
        <v>231</v>
      </c>
      <c r="E73" s="25">
        <v>252</v>
      </c>
    </row>
    <row r="74" spans="1:5" ht="13.5" customHeight="1" x14ac:dyDescent="0.2">
      <c r="A74" s="26" t="s">
        <v>69</v>
      </c>
      <c r="B74" s="25">
        <v>215</v>
      </c>
      <c r="C74" s="25">
        <f t="shared" si="1"/>
        <v>504</v>
      </c>
      <c r="D74" s="25">
        <v>243</v>
      </c>
      <c r="E74" s="25">
        <v>261</v>
      </c>
    </row>
    <row r="75" spans="1:5" ht="13.5" customHeight="1" x14ac:dyDescent="0.2">
      <c r="A75" s="26" t="s">
        <v>70</v>
      </c>
      <c r="B75" s="25">
        <v>224</v>
      </c>
      <c r="C75" s="25">
        <f t="shared" si="1"/>
        <v>603</v>
      </c>
      <c r="D75" s="25">
        <v>316</v>
      </c>
      <c r="E75" s="25">
        <v>287</v>
      </c>
    </row>
    <row r="76" spans="1:5" ht="13.5" customHeight="1" x14ac:dyDescent="0.2">
      <c r="A76" s="26" t="s">
        <v>71</v>
      </c>
      <c r="B76" s="25">
        <v>84</v>
      </c>
      <c r="C76" s="25">
        <f t="shared" si="1"/>
        <v>227</v>
      </c>
      <c r="D76" s="25">
        <v>110</v>
      </c>
      <c r="E76" s="25">
        <v>117</v>
      </c>
    </row>
    <row r="77" spans="1:5" ht="13.5" customHeight="1" x14ac:dyDescent="0.2">
      <c r="A77" s="26" t="s">
        <v>72</v>
      </c>
      <c r="B77" s="25">
        <v>79</v>
      </c>
      <c r="C77" s="25">
        <f t="shared" si="1"/>
        <v>163</v>
      </c>
      <c r="D77" s="25">
        <v>83</v>
      </c>
      <c r="E77" s="25">
        <v>80</v>
      </c>
    </row>
    <row r="78" spans="1:5" ht="13.5" customHeight="1" x14ac:dyDescent="0.2">
      <c r="A78" s="26" t="s">
        <v>73</v>
      </c>
      <c r="B78" s="25">
        <v>160</v>
      </c>
      <c r="C78" s="25">
        <f t="shared" si="1"/>
        <v>362</v>
      </c>
      <c r="D78" s="25">
        <v>169</v>
      </c>
      <c r="E78" s="25">
        <v>193</v>
      </c>
    </row>
    <row r="79" spans="1:5" ht="13.5" customHeight="1" x14ac:dyDescent="0.2">
      <c r="A79" s="26" t="s">
        <v>74</v>
      </c>
      <c r="B79" s="25">
        <v>70</v>
      </c>
      <c r="C79" s="25">
        <f t="shared" si="1"/>
        <v>147</v>
      </c>
      <c r="D79" s="25">
        <v>86</v>
      </c>
      <c r="E79" s="25">
        <v>61</v>
      </c>
    </row>
    <row r="80" spans="1:5" ht="13.5" customHeight="1" x14ac:dyDescent="0.2">
      <c r="A80" s="26" t="s">
        <v>75</v>
      </c>
      <c r="B80" s="25">
        <v>229</v>
      </c>
      <c r="C80" s="25">
        <f t="shared" si="1"/>
        <v>625</v>
      </c>
      <c r="D80" s="25">
        <v>302</v>
      </c>
      <c r="E80" s="25">
        <v>323</v>
      </c>
    </row>
    <row r="81" spans="1:5" ht="13.5" customHeight="1" x14ac:dyDescent="0.2">
      <c r="A81" s="26" t="s">
        <v>76</v>
      </c>
      <c r="B81" s="25">
        <v>197</v>
      </c>
      <c r="C81" s="25">
        <f t="shared" si="1"/>
        <v>539</v>
      </c>
      <c r="D81" s="25">
        <v>253</v>
      </c>
      <c r="E81" s="25">
        <v>286</v>
      </c>
    </row>
    <row r="82" spans="1:5" ht="13.5" customHeight="1" x14ac:dyDescent="0.2">
      <c r="A82" s="26" t="s">
        <v>77</v>
      </c>
      <c r="B82" s="25">
        <v>234</v>
      </c>
      <c r="C82" s="25">
        <f t="shared" si="1"/>
        <v>645</v>
      </c>
      <c r="D82" s="25">
        <v>314</v>
      </c>
      <c r="E82" s="25">
        <v>331</v>
      </c>
    </row>
    <row r="83" spans="1:5" ht="13.5" customHeight="1" x14ac:dyDescent="0.2">
      <c r="A83" s="26" t="s">
        <v>78</v>
      </c>
      <c r="B83" s="25">
        <v>466</v>
      </c>
      <c r="C83" s="25">
        <f t="shared" si="1"/>
        <v>1270</v>
      </c>
      <c r="D83" s="25">
        <v>617</v>
      </c>
      <c r="E83" s="25">
        <v>653</v>
      </c>
    </row>
    <row r="84" spans="1:5" ht="13.5" customHeight="1" x14ac:dyDescent="0.2">
      <c r="A84" s="26" t="s">
        <v>79</v>
      </c>
      <c r="B84" s="25">
        <v>454</v>
      </c>
      <c r="C84" s="25">
        <f t="shared" si="1"/>
        <v>1269</v>
      </c>
      <c r="D84" s="25">
        <v>625</v>
      </c>
      <c r="E84" s="25">
        <v>644</v>
      </c>
    </row>
    <row r="85" spans="1:5" ht="13.5" customHeight="1" x14ac:dyDescent="0.2">
      <c r="A85" s="26" t="s">
        <v>80</v>
      </c>
      <c r="B85" s="25">
        <v>267</v>
      </c>
      <c r="C85" s="25">
        <f t="shared" si="1"/>
        <v>896</v>
      </c>
      <c r="D85" s="25">
        <v>446</v>
      </c>
      <c r="E85" s="25">
        <v>450</v>
      </c>
    </row>
    <row r="86" spans="1:5" ht="13.5" customHeight="1" x14ac:dyDescent="0.2">
      <c r="A86" s="26" t="s">
        <v>81</v>
      </c>
      <c r="B86" s="30" t="s">
        <v>162</v>
      </c>
      <c r="C86" s="30" t="s">
        <v>162</v>
      </c>
      <c r="D86" s="30" t="s">
        <v>162</v>
      </c>
      <c r="E86" s="30" t="s">
        <v>162</v>
      </c>
    </row>
    <row r="87" spans="1:5" ht="13.5" customHeight="1" x14ac:dyDescent="0.2">
      <c r="A87" s="26" t="s">
        <v>82</v>
      </c>
      <c r="B87" s="25">
        <v>584</v>
      </c>
      <c r="C87" s="25">
        <f t="shared" si="1"/>
        <v>1407</v>
      </c>
      <c r="D87" s="25">
        <v>701</v>
      </c>
      <c r="E87" s="25">
        <v>706</v>
      </c>
    </row>
    <row r="88" spans="1:5" ht="13.5" customHeight="1" x14ac:dyDescent="0.2">
      <c r="A88" s="26" t="s">
        <v>83</v>
      </c>
      <c r="B88" s="25">
        <v>491</v>
      </c>
      <c r="C88" s="25">
        <f t="shared" si="1"/>
        <v>1198</v>
      </c>
      <c r="D88" s="25">
        <v>580</v>
      </c>
      <c r="E88" s="25">
        <v>618</v>
      </c>
    </row>
    <row r="89" spans="1:5" ht="13.5" customHeight="1" x14ac:dyDescent="0.2">
      <c r="A89" s="26" t="s">
        <v>84</v>
      </c>
      <c r="B89" s="25">
        <v>446</v>
      </c>
      <c r="C89" s="25">
        <f t="shared" si="1"/>
        <v>1209</v>
      </c>
      <c r="D89" s="25">
        <v>571</v>
      </c>
      <c r="E89" s="25">
        <v>638</v>
      </c>
    </row>
    <row r="90" spans="1:5" ht="13.5" customHeight="1" x14ac:dyDescent="0.2">
      <c r="A90" s="26" t="s">
        <v>139</v>
      </c>
      <c r="B90" s="25">
        <v>340</v>
      </c>
      <c r="C90" s="25">
        <f t="shared" si="1"/>
        <v>916</v>
      </c>
      <c r="D90" s="25">
        <v>452</v>
      </c>
      <c r="E90" s="25">
        <v>464</v>
      </c>
    </row>
    <row r="91" spans="1:5" ht="13.5" customHeight="1" x14ac:dyDescent="0.2">
      <c r="A91" s="26" t="s">
        <v>140</v>
      </c>
      <c r="B91" s="25">
        <v>182</v>
      </c>
      <c r="C91" s="25">
        <f t="shared" si="1"/>
        <v>476</v>
      </c>
      <c r="D91" s="25">
        <v>247</v>
      </c>
      <c r="E91" s="25">
        <v>229</v>
      </c>
    </row>
    <row r="92" spans="1:5" ht="13.5" customHeight="1" x14ac:dyDescent="0.2">
      <c r="A92" s="26" t="s">
        <v>85</v>
      </c>
      <c r="B92" s="25">
        <v>106</v>
      </c>
      <c r="C92" s="25">
        <f t="shared" si="1"/>
        <v>233</v>
      </c>
      <c r="D92" s="25">
        <v>106</v>
      </c>
      <c r="E92" s="25">
        <v>127</v>
      </c>
    </row>
    <row r="93" spans="1:5" ht="13.5" customHeight="1" x14ac:dyDescent="0.2">
      <c r="A93" s="26" t="s">
        <v>86</v>
      </c>
      <c r="B93" s="25">
        <v>273</v>
      </c>
      <c r="C93" s="25">
        <f t="shared" si="1"/>
        <v>526</v>
      </c>
      <c r="D93" s="25">
        <v>239</v>
      </c>
      <c r="E93" s="25">
        <v>287</v>
      </c>
    </row>
    <row r="94" spans="1:5" ht="13.5" customHeight="1" x14ac:dyDescent="0.2">
      <c r="A94" s="26" t="s">
        <v>87</v>
      </c>
      <c r="B94" s="25">
        <v>238</v>
      </c>
      <c r="C94" s="25">
        <f t="shared" si="1"/>
        <v>534</v>
      </c>
      <c r="D94" s="25">
        <v>252</v>
      </c>
      <c r="E94" s="25">
        <v>282</v>
      </c>
    </row>
    <row r="95" spans="1:5" ht="13.5" customHeight="1" x14ac:dyDescent="0.2">
      <c r="A95" s="26" t="s">
        <v>88</v>
      </c>
      <c r="B95" s="25">
        <v>299</v>
      </c>
      <c r="C95" s="25">
        <f t="shared" si="1"/>
        <v>731</v>
      </c>
      <c r="D95" s="25">
        <v>331</v>
      </c>
      <c r="E95" s="25">
        <v>400</v>
      </c>
    </row>
    <row r="96" spans="1:5" ht="13.5" customHeight="1" x14ac:dyDescent="0.2">
      <c r="A96" s="26" t="s">
        <v>89</v>
      </c>
      <c r="B96" s="30" t="s">
        <v>163</v>
      </c>
      <c r="C96" s="30" t="s">
        <v>163</v>
      </c>
      <c r="D96" s="30" t="s">
        <v>163</v>
      </c>
      <c r="E96" s="30" t="s">
        <v>163</v>
      </c>
    </row>
    <row r="97" spans="1:5" ht="13.5" customHeight="1" x14ac:dyDescent="0.2">
      <c r="A97" s="26" t="s">
        <v>90</v>
      </c>
      <c r="B97" s="25">
        <v>340</v>
      </c>
      <c r="C97" s="25">
        <f t="shared" si="1"/>
        <v>679</v>
      </c>
      <c r="D97" s="25">
        <v>364</v>
      </c>
      <c r="E97" s="25">
        <v>315</v>
      </c>
    </row>
    <row r="98" spans="1:5" ht="13.5" customHeight="1" x14ac:dyDescent="0.2">
      <c r="A98" s="26" t="s">
        <v>91</v>
      </c>
      <c r="B98" s="25">
        <v>514</v>
      </c>
      <c r="C98" s="25">
        <f t="shared" si="1"/>
        <v>1164</v>
      </c>
      <c r="D98" s="25">
        <v>583</v>
      </c>
      <c r="E98" s="25">
        <v>581</v>
      </c>
    </row>
    <row r="99" spans="1:5" ht="13.5" customHeight="1" x14ac:dyDescent="0.2">
      <c r="A99" s="26" t="s">
        <v>92</v>
      </c>
      <c r="B99" s="25">
        <v>419</v>
      </c>
      <c r="C99" s="25">
        <f t="shared" si="1"/>
        <v>915</v>
      </c>
      <c r="D99" s="25">
        <v>454</v>
      </c>
      <c r="E99" s="25">
        <v>461</v>
      </c>
    </row>
    <row r="100" spans="1:5" ht="13.5" customHeight="1" x14ac:dyDescent="0.2">
      <c r="A100" s="26" t="s">
        <v>93</v>
      </c>
      <c r="B100" s="25">
        <v>348</v>
      </c>
      <c r="C100" s="25">
        <f t="shared" si="1"/>
        <v>811</v>
      </c>
      <c r="D100" s="25">
        <v>382</v>
      </c>
      <c r="E100" s="25">
        <v>429</v>
      </c>
    </row>
    <row r="101" spans="1:5" ht="13.5" customHeight="1" x14ac:dyDescent="0.2">
      <c r="A101" s="26" t="s">
        <v>141</v>
      </c>
      <c r="B101" s="25">
        <v>166</v>
      </c>
      <c r="C101" s="25">
        <f t="shared" si="1"/>
        <v>407</v>
      </c>
      <c r="D101" s="25">
        <v>208</v>
      </c>
      <c r="E101" s="25">
        <v>199</v>
      </c>
    </row>
    <row r="102" spans="1:5" ht="13.5" customHeight="1" x14ac:dyDescent="0.2">
      <c r="A102" s="26" t="s">
        <v>94</v>
      </c>
      <c r="B102" s="25">
        <v>293</v>
      </c>
      <c r="C102" s="25">
        <f t="shared" si="1"/>
        <v>587</v>
      </c>
      <c r="D102" s="25">
        <v>289</v>
      </c>
      <c r="E102" s="25">
        <v>298</v>
      </c>
    </row>
    <row r="103" spans="1:5" ht="13.5" customHeight="1" x14ac:dyDescent="0.2">
      <c r="A103" s="26" t="s">
        <v>95</v>
      </c>
      <c r="B103" s="25">
        <v>69</v>
      </c>
      <c r="C103" s="25">
        <f t="shared" si="1"/>
        <v>143</v>
      </c>
      <c r="D103" s="25">
        <v>67</v>
      </c>
      <c r="E103" s="25">
        <v>76</v>
      </c>
    </row>
    <row r="104" spans="1:5" ht="13.5" customHeight="1" x14ac:dyDescent="0.2">
      <c r="A104" s="26" t="s">
        <v>96</v>
      </c>
      <c r="B104" s="25">
        <v>136</v>
      </c>
      <c r="C104" s="25">
        <f t="shared" si="1"/>
        <v>282</v>
      </c>
      <c r="D104" s="25">
        <v>145</v>
      </c>
      <c r="E104" s="25">
        <v>137</v>
      </c>
    </row>
    <row r="105" spans="1:5" ht="13.5" customHeight="1" x14ac:dyDescent="0.2">
      <c r="A105" s="26" t="s">
        <v>97</v>
      </c>
      <c r="B105" s="25">
        <v>132</v>
      </c>
      <c r="C105" s="25">
        <f t="shared" si="1"/>
        <v>233</v>
      </c>
      <c r="D105" s="25">
        <v>104</v>
      </c>
      <c r="E105" s="25">
        <v>129</v>
      </c>
    </row>
    <row r="106" spans="1:5" ht="13.5" customHeight="1" x14ac:dyDescent="0.2">
      <c r="A106" s="26" t="s">
        <v>98</v>
      </c>
      <c r="B106" s="25">
        <v>180</v>
      </c>
      <c r="C106" s="25">
        <f t="shared" si="1"/>
        <v>324</v>
      </c>
      <c r="D106" s="25">
        <v>149</v>
      </c>
      <c r="E106" s="25">
        <v>175</v>
      </c>
    </row>
    <row r="107" spans="1:5" ht="13.5" customHeight="1" x14ac:dyDescent="0.2">
      <c r="A107" s="26" t="s">
        <v>99</v>
      </c>
      <c r="B107" s="25">
        <v>121</v>
      </c>
      <c r="C107" s="25">
        <f t="shared" si="1"/>
        <v>231</v>
      </c>
      <c r="D107" s="25">
        <v>113</v>
      </c>
      <c r="E107" s="25">
        <v>118</v>
      </c>
    </row>
    <row r="108" spans="1:5" ht="13.5" customHeight="1" x14ac:dyDescent="0.2">
      <c r="A108" s="26" t="s">
        <v>100</v>
      </c>
      <c r="B108" s="25">
        <v>305</v>
      </c>
      <c r="C108" s="25">
        <f t="shared" si="1"/>
        <v>674</v>
      </c>
      <c r="D108" s="25">
        <v>309</v>
      </c>
      <c r="E108" s="25">
        <v>365</v>
      </c>
    </row>
    <row r="109" spans="1:5" ht="13.5" customHeight="1" x14ac:dyDescent="0.2">
      <c r="A109" s="26" t="s">
        <v>101</v>
      </c>
      <c r="B109" s="25">
        <v>206</v>
      </c>
      <c r="C109" s="25">
        <f t="shared" si="1"/>
        <v>347</v>
      </c>
      <c r="D109" s="25">
        <v>200</v>
      </c>
      <c r="E109" s="25">
        <v>147</v>
      </c>
    </row>
    <row r="110" spans="1:5" ht="13.5" customHeight="1" x14ac:dyDescent="0.2">
      <c r="A110" s="26" t="s">
        <v>102</v>
      </c>
      <c r="B110" s="25">
        <v>199</v>
      </c>
      <c r="C110" s="25">
        <f t="shared" si="1"/>
        <v>435</v>
      </c>
      <c r="D110" s="25">
        <v>245</v>
      </c>
      <c r="E110" s="25">
        <v>190</v>
      </c>
    </row>
    <row r="111" spans="1:5" ht="13.5" customHeight="1" x14ac:dyDescent="0.2">
      <c r="A111" s="26" t="s">
        <v>103</v>
      </c>
      <c r="B111" s="25">
        <v>29</v>
      </c>
      <c r="C111" s="25">
        <f t="shared" si="1"/>
        <v>94</v>
      </c>
      <c r="D111" s="25">
        <v>40</v>
      </c>
      <c r="E111" s="25">
        <v>54</v>
      </c>
    </row>
    <row r="112" spans="1:5" ht="13.5" customHeight="1" x14ac:dyDescent="0.2">
      <c r="A112" s="26" t="s">
        <v>104</v>
      </c>
      <c r="B112" s="25">
        <v>205</v>
      </c>
      <c r="C112" s="25">
        <f t="shared" si="1"/>
        <v>551</v>
      </c>
      <c r="D112" s="25">
        <v>263</v>
      </c>
      <c r="E112" s="25">
        <v>288</v>
      </c>
    </row>
    <row r="113" spans="1:5" ht="13.5" customHeight="1" x14ac:dyDescent="0.2">
      <c r="A113" s="26" t="s">
        <v>105</v>
      </c>
      <c r="B113" s="25">
        <v>549</v>
      </c>
      <c r="C113" s="25">
        <f t="shared" si="1"/>
        <v>1234</v>
      </c>
      <c r="D113" s="25">
        <v>648</v>
      </c>
      <c r="E113" s="25">
        <v>586</v>
      </c>
    </row>
    <row r="114" spans="1:5" ht="13.5" customHeight="1" x14ac:dyDescent="0.2">
      <c r="A114" s="26" t="s">
        <v>106</v>
      </c>
      <c r="B114" s="25">
        <v>3</v>
      </c>
      <c r="C114" s="25">
        <f t="shared" si="1"/>
        <v>3</v>
      </c>
      <c r="D114" s="25">
        <v>2</v>
      </c>
      <c r="E114" s="25">
        <v>1</v>
      </c>
    </row>
    <row r="115" spans="1:5" ht="13.5" customHeight="1" x14ac:dyDescent="0.2">
      <c r="A115" s="26" t="s">
        <v>107</v>
      </c>
      <c r="B115" s="25">
        <v>218</v>
      </c>
      <c r="C115" s="25">
        <f t="shared" si="1"/>
        <v>580</v>
      </c>
      <c r="D115" s="25">
        <v>307</v>
      </c>
      <c r="E115" s="25">
        <v>273</v>
      </c>
    </row>
    <row r="116" spans="1:5" ht="13.5" customHeight="1" x14ac:dyDescent="0.2">
      <c r="A116" s="26" t="s">
        <v>108</v>
      </c>
      <c r="B116" s="25">
        <v>230</v>
      </c>
      <c r="C116" s="25">
        <f t="shared" si="1"/>
        <v>441</v>
      </c>
      <c r="D116" s="25">
        <v>197</v>
      </c>
      <c r="E116" s="25">
        <v>244</v>
      </c>
    </row>
    <row r="117" spans="1:5" ht="13.5" customHeight="1" x14ac:dyDescent="0.2">
      <c r="A117" s="26" t="s">
        <v>109</v>
      </c>
      <c r="B117" s="25">
        <v>205</v>
      </c>
      <c r="C117" s="25">
        <f t="shared" si="1"/>
        <v>556</v>
      </c>
      <c r="D117" s="25">
        <v>280</v>
      </c>
      <c r="E117" s="25">
        <v>276</v>
      </c>
    </row>
    <row r="118" spans="1:5" ht="13.5" customHeight="1" x14ac:dyDescent="0.2">
      <c r="A118" s="26" t="s">
        <v>110</v>
      </c>
      <c r="B118" s="25">
        <v>274</v>
      </c>
      <c r="C118" s="25">
        <f t="shared" si="1"/>
        <v>713</v>
      </c>
      <c r="D118" s="25">
        <v>366</v>
      </c>
      <c r="E118" s="25">
        <v>347</v>
      </c>
    </row>
    <row r="119" spans="1:5" ht="13.5" customHeight="1" x14ac:dyDescent="0.2">
      <c r="A119" s="26" t="s">
        <v>111</v>
      </c>
      <c r="B119" s="25">
        <v>209</v>
      </c>
      <c r="C119" s="25">
        <f t="shared" si="1"/>
        <v>656</v>
      </c>
      <c r="D119" s="25">
        <v>326</v>
      </c>
      <c r="E119" s="25">
        <v>330</v>
      </c>
    </row>
    <row r="120" spans="1:5" ht="13.5" customHeight="1" x14ac:dyDescent="0.2">
      <c r="A120" s="26" t="s">
        <v>112</v>
      </c>
      <c r="B120" s="25">
        <v>218</v>
      </c>
      <c r="C120" s="25">
        <f t="shared" si="1"/>
        <v>592</v>
      </c>
      <c r="D120" s="25">
        <v>297</v>
      </c>
      <c r="E120" s="25">
        <v>295</v>
      </c>
    </row>
    <row r="121" spans="1:5" ht="13.5" customHeight="1" x14ac:dyDescent="0.2">
      <c r="A121" s="26" t="s">
        <v>113</v>
      </c>
      <c r="B121" s="25">
        <v>31</v>
      </c>
      <c r="C121" s="25">
        <f t="shared" si="1"/>
        <v>65</v>
      </c>
      <c r="D121" s="25">
        <v>41</v>
      </c>
      <c r="E121" s="25">
        <v>24</v>
      </c>
    </row>
    <row r="122" spans="1:5" ht="13.5" customHeight="1" x14ac:dyDescent="0.2">
      <c r="A122" s="26" t="s">
        <v>114</v>
      </c>
      <c r="B122" s="25">
        <v>27</v>
      </c>
      <c r="C122" s="25">
        <f t="shared" si="1"/>
        <v>39</v>
      </c>
      <c r="D122" s="25">
        <v>23</v>
      </c>
      <c r="E122" s="25">
        <v>16</v>
      </c>
    </row>
    <row r="123" spans="1:5" ht="13.5" customHeight="1" x14ac:dyDescent="0.2">
      <c r="A123" s="26" t="s">
        <v>115</v>
      </c>
      <c r="B123" s="25">
        <v>16</v>
      </c>
      <c r="C123" s="25">
        <f t="shared" si="1"/>
        <v>42</v>
      </c>
      <c r="D123" s="25">
        <v>20</v>
      </c>
      <c r="E123" s="25">
        <v>22</v>
      </c>
    </row>
    <row r="124" spans="1:5" ht="13.5" customHeight="1" x14ac:dyDescent="0.2">
      <c r="A124" s="26" t="s">
        <v>116</v>
      </c>
      <c r="B124" s="25">
        <v>80</v>
      </c>
      <c r="C124" s="25">
        <f t="shared" si="1"/>
        <v>166</v>
      </c>
      <c r="D124" s="25">
        <v>95</v>
      </c>
      <c r="E124" s="25">
        <v>71</v>
      </c>
    </row>
    <row r="125" spans="1:5" ht="13.5" customHeight="1" x14ac:dyDescent="0.2">
      <c r="A125" s="26" t="s">
        <v>117</v>
      </c>
      <c r="B125" s="25">
        <v>40</v>
      </c>
      <c r="C125" s="25">
        <f t="shared" si="1"/>
        <v>90</v>
      </c>
      <c r="D125" s="25">
        <v>55</v>
      </c>
      <c r="E125" s="25">
        <v>35</v>
      </c>
    </row>
    <row r="126" spans="1:5" ht="13.5" customHeight="1" x14ac:dyDescent="0.2">
      <c r="A126" s="26" t="s">
        <v>118</v>
      </c>
      <c r="B126" s="25">
        <v>18</v>
      </c>
      <c r="C126" s="25">
        <f t="shared" si="1"/>
        <v>40</v>
      </c>
      <c r="D126" s="25">
        <v>22</v>
      </c>
      <c r="E126" s="25">
        <v>18</v>
      </c>
    </row>
    <row r="127" spans="1:5" ht="13.5" customHeight="1" x14ac:dyDescent="0.2">
      <c r="A127" s="26" t="s">
        <v>119</v>
      </c>
      <c r="B127" s="25"/>
      <c r="C127" s="25"/>
      <c r="D127" s="25"/>
      <c r="E127" s="25"/>
    </row>
    <row r="128" spans="1:5" ht="13.5" customHeight="1" x14ac:dyDescent="0.2">
      <c r="A128" s="26" t="s">
        <v>120</v>
      </c>
      <c r="B128" s="25">
        <v>362</v>
      </c>
      <c r="C128" s="25">
        <f t="shared" si="1"/>
        <v>992</v>
      </c>
      <c r="D128" s="25">
        <v>498</v>
      </c>
      <c r="E128" s="25">
        <v>494</v>
      </c>
    </row>
    <row r="129" spans="1:5" ht="13.5" customHeight="1" x14ac:dyDescent="0.2">
      <c r="A129" s="26" t="s">
        <v>121</v>
      </c>
      <c r="B129" s="25">
        <v>189</v>
      </c>
      <c r="C129" s="25">
        <f t="shared" si="1"/>
        <v>532</v>
      </c>
      <c r="D129" s="25">
        <v>249</v>
      </c>
      <c r="E129" s="25">
        <v>283</v>
      </c>
    </row>
    <row r="130" spans="1:5" ht="13.5" customHeight="1" x14ac:dyDescent="0.2">
      <c r="A130" s="26" t="s">
        <v>132</v>
      </c>
      <c r="B130" s="25">
        <v>295</v>
      </c>
      <c r="C130" s="25">
        <f t="shared" si="1"/>
        <v>768</v>
      </c>
      <c r="D130" s="25">
        <v>381</v>
      </c>
      <c r="E130" s="25">
        <v>387</v>
      </c>
    </row>
    <row r="131" spans="1:5" ht="13.5" customHeight="1" x14ac:dyDescent="0.2">
      <c r="A131" s="26" t="s">
        <v>122</v>
      </c>
      <c r="B131" s="25">
        <v>219</v>
      </c>
      <c r="C131" s="25">
        <f t="shared" si="1"/>
        <v>623</v>
      </c>
      <c r="D131" s="25">
        <v>302</v>
      </c>
      <c r="E131" s="25">
        <v>321</v>
      </c>
    </row>
    <row r="132" spans="1:5" ht="13.5" customHeight="1" x14ac:dyDescent="0.2">
      <c r="A132" s="26" t="s">
        <v>123</v>
      </c>
      <c r="B132" s="25">
        <v>285</v>
      </c>
      <c r="C132" s="25">
        <f t="shared" si="1"/>
        <v>871</v>
      </c>
      <c r="D132" s="25">
        <v>430</v>
      </c>
      <c r="E132" s="25">
        <v>441</v>
      </c>
    </row>
    <row r="133" spans="1:5" ht="13.5" customHeight="1" x14ac:dyDescent="0.2">
      <c r="A133" s="26" t="s">
        <v>124</v>
      </c>
      <c r="B133" s="25">
        <v>105</v>
      </c>
      <c r="C133" s="25">
        <f t="shared" si="1"/>
        <v>331</v>
      </c>
      <c r="D133" s="25">
        <v>166</v>
      </c>
      <c r="E133" s="25">
        <v>165</v>
      </c>
    </row>
    <row r="134" spans="1:5" ht="13.5" customHeight="1" x14ac:dyDescent="0.2">
      <c r="A134" s="26" t="s">
        <v>125</v>
      </c>
      <c r="B134" s="25">
        <v>176</v>
      </c>
      <c r="C134" s="25">
        <f t="shared" si="1"/>
        <v>486</v>
      </c>
      <c r="D134" s="25">
        <v>246</v>
      </c>
      <c r="E134" s="25">
        <v>240</v>
      </c>
    </row>
    <row r="135" spans="1:5" ht="13.5" customHeight="1" x14ac:dyDescent="0.2">
      <c r="A135" s="26" t="s">
        <v>126</v>
      </c>
      <c r="B135" s="25">
        <v>288</v>
      </c>
      <c r="C135" s="25">
        <f t="shared" si="1"/>
        <v>882</v>
      </c>
      <c r="D135" s="25">
        <v>420</v>
      </c>
      <c r="E135" s="25">
        <v>462</v>
      </c>
    </row>
    <row r="136" spans="1:5" ht="13.5" customHeight="1" x14ac:dyDescent="0.2">
      <c r="A136" s="26" t="s">
        <v>127</v>
      </c>
      <c r="B136" s="25">
        <v>324</v>
      </c>
      <c r="C136" s="25">
        <f>SUM(D136:E136)</f>
        <v>897</v>
      </c>
      <c r="D136" s="25">
        <v>456</v>
      </c>
      <c r="E136" s="25">
        <v>441</v>
      </c>
    </row>
    <row r="137" spans="1:5" ht="13.5" customHeight="1" x14ac:dyDescent="0.2">
      <c r="A137" s="26" t="s">
        <v>128</v>
      </c>
      <c r="B137" s="25">
        <v>211</v>
      </c>
      <c r="C137" s="25">
        <f>SUM(D137:E137)</f>
        <v>487</v>
      </c>
      <c r="D137" s="25">
        <v>241</v>
      </c>
      <c r="E137" s="25">
        <v>246</v>
      </c>
    </row>
    <row r="138" spans="1:5" ht="13.5" customHeight="1" x14ac:dyDescent="0.2">
      <c r="A138" s="26" t="s">
        <v>129</v>
      </c>
      <c r="B138" s="25">
        <v>71</v>
      </c>
      <c r="C138" s="25">
        <f>SUM(D138:E138)</f>
        <v>189</v>
      </c>
      <c r="D138" s="25">
        <v>95</v>
      </c>
      <c r="E138" s="25">
        <v>94</v>
      </c>
    </row>
    <row r="139" spans="1:5" ht="13.5" customHeight="1" thickBot="1" x14ac:dyDescent="0.25">
      <c r="A139" s="27" t="s">
        <v>130</v>
      </c>
      <c r="B139" s="28">
        <v>80</v>
      </c>
      <c r="C139" s="28">
        <f>SUM(D139:E139)</f>
        <v>95</v>
      </c>
      <c r="D139" s="28">
        <v>49</v>
      </c>
      <c r="E139" s="28">
        <v>46</v>
      </c>
    </row>
    <row r="140" spans="1:5" ht="13.5" customHeight="1" x14ac:dyDescent="0.2">
      <c r="A140" s="8" t="s">
        <v>164</v>
      </c>
      <c r="C140" s="29"/>
    </row>
    <row r="141" spans="1:5" x14ac:dyDescent="0.2">
      <c r="C141" s="29"/>
      <c r="D141" s="29"/>
      <c r="E141" s="29"/>
    </row>
    <row r="143" spans="1:5" x14ac:dyDescent="0.2">
      <c r="B143" s="29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36"/>
  <sheetViews>
    <sheetView workbookViewId="0">
      <pane ySplit="2" topLeftCell="A3" activePane="bottomLeft" state="frozen"/>
      <selection pane="bottomLeft"/>
    </sheetView>
  </sheetViews>
  <sheetFormatPr defaultColWidth="9" defaultRowHeight="13.5" customHeight="1" x14ac:dyDescent="0.2"/>
  <cols>
    <col min="1" max="1" width="15.21875" style="4" bestFit="1" customWidth="1"/>
    <col min="2" max="16384" width="9" style="4"/>
  </cols>
  <sheetData>
    <row r="1" spans="1:5" ht="13.5" customHeight="1" thickBot="1" x14ac:dyDescent="0.25">
      <c r="A1" s="60" t="s">
        <v>211</v>
      </c>
      <c r="B1" s="5"/>
      <c r="C1" s="5"/>
      <c r="D1" s="5"/>
      <c r="E1" s="5"/>
    </row>
    <row r="2" spans="1:5" ht="26.4" x14ac:dyDescent="0.2">
      <c r="A2" s="10" t="s">
        <v>138</v>
      </c>
      <c r="B2" s="9" t="s">
        <v>0</v>
      </c>
      <c r="C2" s="9" t="s">
        <v>134</v>
      </c>
      <c r="D2" s="9" t="s">
        <v>135</v>
      </c>
      <c r="E2" s="9" t="s">
        <v>136</v>
      </c>
    </row>
    <row r="3" spans="1:5" ht="13.5" customHeight="1" x14ac:dyDescent="0.2">
      <c r="A3" s="11" t="s">
        <v>1</v>
      </c>
      <c r="B3" s="6">
        <v>192</v>
      </c>
      <c r="C3" s="6">
        <f>SUM(D3:E3)</f>
        <v>513</v>
      </c>
      <c r="D3" s="6">
        <v>248</v>
      </c>
      <c r="E3" s="6">
        <v>265</v>
      </c>
    </row>
    <row r="4" spans="1:5" ht="13.5" customHeight="1" x14ac:dyDescent="0.2">
      <c r="A4" s="12" t="s">
        <v>2</v>
      </c>
      <c r="B4" s="6">
        <v>12</v>
      </c>
      <c r="C4" s="6">
        <f t="shared" ref="C4:C67" si="0">SUM(D4:E4)</f>
        <v>32</v>
      </c>
      <c r="D4" s="6">
        <v>15</v>
      </c>
      <c r="E4" s="6">
        <v>17</v>
      </c>
    </row>
    <row r="5" spans="1:5" ht="13.5" customHeight="1" x14ac:dyDescent="0.2">
      <c r="A5" s="12" t="s">
        <v>4</v>
      </c>
      <c r="B5" s="6">
        <v>201</v>
      </c>
      <c r="C5" s="6">
        <v>571</v>
      </c>
      <c r="D5" s="6">
        <v>269</v>
      </c>
      <c r="E5" s="6">
        <v>302</v>
      </c>
    </row>
    <row r="6" spans="1:5" ht="13.5" customHeight="1" x14ac:dyDescent="0.2">
      <c r="A6" s="12" t="s">
        <v>3</v>
      </c>
      <c r="B6" s="6">
        <v>211</v>
      </c>
      <c r="C6" s="6">
        <f t="shared" si="0"/>
        <v>585</v>
      </c>
      <c r="D6" s="6">
        <v>283</v>
      </c>
      <c r="E6" s="6">
        <v>302</v>
      </c>
    </row>
    <row r="7" spans="1:5" ht="13.5" customHeight="1" x14ac:dyDescent="0.2">
      <c r="A7" s="12" t="s">
        <v>5</v>
      </c>
      <c r="B7" s="6">
        <v>63</v>
      </c>
      <c r="C7" s="6">
        <f t="shared" si="0"/>
        <v>175</v>
      </c>
      <c r="D7" s="6">
        <v>89</v>
      </c>
      <c r="E7" s="6">
        <v>86</v>
      </c>
    </row>
    <row r="8" spans="1:5" ht="13.5" customHeight="1" x14ac:dyDescent="0.2">
      <c r="A8" s="12" t="s">
        <v>6</v>
      </c>
      <c r="B8" s="6">
        <v>300</v>
      </c>
      <c r="C8" s="6">
        <f t="shared" si="0"/>
        <v>844</v>
      </c>
      <c r="D8" s="6">
        <v>390</v>
      </c>
      <c r="E8" s="6">
        <v>454</v>
      </c>
    </row>
    <row r="9" spans="1:5" ht="13.5" customHeight="1" x14ac:dyDescent="0.2">
      <c r="A9" s="12" t="s">
        <v>7</v>
      </c>
      <c r="B9" s="6">
        <v>184</v>
      </c>
      <c r="C9" s="6">
        <f t="shared" si="0"/>
        <v>504</v>
      </c>
      <c r="D9" s="6">
        <v>223</v>
      </c>
      <c r="E9" s="6">
        <v>281</v>
      </c>
    </row>
    <row r="10" spans="1:5" ht="13.5" customHeight="1" x14ac:dyDescent="0.2">
      <c r="A10" s="12" t="s">
        <v>8</v>
      </c>
      <c r="B10" s="6">
        <v>129</v>
      </c>
      <c r="C10" s="6">
        <f t="shared" si="0"/>
        <v>412</v>
      </c>
      <c r="D10" s="6">
        <v>182</v>
      </c>
      <c r="E10" s="6">
        <v>230</v>
      </c>
    </row>
    <row r="11" spans="1:5" ht="13.5" customHeight="1" x14ac:dyDescent="0.2">
      <c r="A11" s="12" t="s">
        <v>9</v>
      </c>
      <c r="B11" s="6">
        <v>314</v>
      </c>
      <c r="C11" s="6">
        <f t="shared" si="0"/>
        <v>894</v>
      </c>
      <c r="D11" s="6">
        <v>419</v>
      </c>
      <c r="E11" s="6">
        <v>475</v>
      </c>
    </row>
    <row r="12" spans="1:5" ht="13.5" customHeight="1" x14ac:dyDescent="0.2">
      <c r="A12" s="12" t="s">
        <v>10</v>
      </c>
      <c r="B12" s="6">
        <v>292</v>
      </c>
      <c r="C12" s="6">
        <f t="shared" si="0"/>
        <v>855</v>
      </c>
      <c r="D12" s="6">
        <v>421</v>
      </c>
      <c r="E12" s="6">
        <v>434</v>
      </c>
    </row>
    <row r="13" spans="1:5" ht="13.5" customHeight="1" x14ac:dyDescent="0.2">
      <c r="A13" s="12" t="s">
        <v>11</v>
      </c>
      <c r="B13" s="6">
        <v>342</v>
      </c>
      <c r="C13" s="6">
        <f t="shared" si="0"/>
        <v>979</v>
      </c>
      <c r="D13" s="6">
        <v>470</v>
      </c>
      <c r="E13" s="6">
        <v>509</v>
      </c>
    </row>
    <row r="14" spans="1:5" ht="13.5" customHeight="1" x14ac:dyDescent="0.2">
      <c r="A14" s="12" t="s">
        <v>12</v>
      </c>
      <c r="B14" s="6">
        <v>313</v>
      </c>
      <c r="C14" s="6">
        <v>916</v>
      </c>
      <c r="D14" s="6">
        <v>476</v>
      </c>
      <c r="E14" s="6">
        <v>440</v>
      </c>
    </row>
    <row r="15" spans="1:5" ht="13.5" customHeight="1" x14ac:dyDescent="0.2">
      <c r="A15" s="12" t="s">
        <v>13</v>
      </c>
      <c r="B15" s="6">
        <v>93</v>
      </c>
      <c r="C15" s="6">
        <f t="shared" si="0"/>
        <v>283</v>
      </c>
      <c r="D15" s="6">
        <v>141</v>
      </c>
      <c r="E15" s="6">
        <v>142</v>
      </c>
    </row>
    <row r="16" spans="1:5" ht="13.5" customHeight="1" x14ac:dyDescent="0.2">
      <c r="A16" s="12" t="s">
        <v>14</v>
      </c>
      <c r="B16" s="6">
        <v>104</v>
      </c>
      <c r="C16" s="6">
        <f t="shared" si="0"/>
        <v>283</v>
      </c>
      <c r="D16" s="6">
        <v>141</v>
      </c>
      <c r="E16" s="6">
        <v>142</v>
      </c>
    </row>
    <row r="17" spans="1:5" ht="13.5" customHeight="1" x14ac:dyDescent="0.2">
      <c r="A17" s="12" t="s">
        <v>15</v>
      </c>
      <c r="B17" s="6">
        <v>130</v>
      </c>
      <c r="C17" s="6">
        <f t="shared" si="0"/>
        <v>354</v>
      </c>
      <c r="D17" s="6">
        <v>172</v>
      </c>
      <c r="E17" s="6">
        <v>182</v>
      </c>
    </row>
    <row r="18" spans="1:5" ht="13.5" customHeight="1" x14ac:dyDescent="0.2">
      <c r="A18" s="12" t="s">
        <v>16</v>
      </c>
      <c r="B18" s="6">
        <v>21</v>
      </c>
      <c r="C18" s="6">
        <f t="shared" si="0"/>
        <v>60</v>
      </c>
      <c r="D18" s="6">
        <v>29</v>
      </c>
      <c r="E18" s="6">
        <v>31</v>
      </c>
    </row>
    <row r="19" spans="1:5" ht="13.5" customHeight="1" x14ac:dyDescent="0.2">
      <c r="A19" s="12" t="s">
        <v>17</v>
      </c>
      <c r="B19" s="6">
        <v>184</v>
      </c>
      <c r="C19" s="6">
        <f t="shared" si="0"/>
        <v>532</v>
      </c>
      <c r="D19" s="6">
        <v>246</v>
      </c>
      <c r="E19" s="6">
        <v>286</v>
      </c>
    </row>
    <row r="20" spans="1:5" ht="13.5" customHeight="1" x14ac:dyDescent="0.2">
      <c r="A20" s="12" t="s">
        <v>18</v>
      </c>
      <c r="B20" s="6">
        <v>214</v>
      </c>
      <c r="C20" s="6">
        <f t="shared" si="0"/>
        <v>700</v>
      </c>
      <c r="D20" s="6">
        <v>318</v>
      </c>
      <c r="E20" s="6">
        <v>382</v>
      </c>
    </row>
    <row r="21" spans="1:5" ht="13.5" customHeight="1" x14ac:dyDescent="0.2">
      <c r="A21" s="12" t="s">
        <v>19</v>
      </c>
      <c r="B21" s="6">
        <v>407</v>
      </c>
      <c r="C21" s="6">
        <f t="shared" si="0"/>
        <v>1276</v>
      </c>
      <c r="D21" s="6">
        <v>621</v>
      </c>
      <c r="E21" s="6">
        <v>655</v>
      </c>
    </row>
    <row r="22" spans="1:5" ht="13.5" customHeight="1" x14ac:dyDescent="0.2">
      <c r="A22" s="12" t="s">
        <v>20</v>
      </c>
      <c r="B22" s="6">
        <v>219</v>
      </c>
      <c r="C22" s="6">
        <f t="shared" si="0"/>
        <v>776</v>
      </c>
      <c r="D22" s="6">
        <v>361</v>
      </c>
      <c r="E22" s="6">
        <v>415</v>
      </c>
    </row>
    <row r="23" spans="1:5" ht="13.5" customHeight="1" x14ac:dyDescent="0.2">
      <c r="A23" s="12" t="s">
        <v>21</v>
      </c>
      <c r="B23" s="6">
        <v>587</v>
      </c>
      <c r="C23" s="6">
        <f t="shared" si="0"/>
        <v>2022</v>
      </c>
      <c r="D23" s="6">
        <v>974</v>
      </c>
      <c r="E23" s="6">
        <v>1048</v>
      </c>
    </row>
    <row r="24" spans="1:5" ht="13.5" customHeight="1" x14ac:dyDescent="0.2">
      <c r="A24" s="12" t="s">
        <v>22</v>
      </c>
      <c r="B24" s="6">
        <v>363</v>
      </c>
      <c r="C24" s="6">
        <f t="shared" si="0"/>
        <v>1309</v>
      </c>
      <c r="D24" s="6">
        <v>630</v>
      </c>
      <c r="E24" s="6">
        <v>679</v>
      </c>
    </row>
    <row r="25" spans="1:5" ht="13.5" customHeight="1" x14ac:dyDescent="0.2">
      <c r="A25" s="12" t="s">
        <v>23</v>
      </c>
      <c r="B25" s="6">
        <v>336</v>
      </c>
      <c r="C25" s="6">
        <v>864</v>
      </c>
      <c r="D25" s="6">
        <v>395</v>
      </c>
      <c r="E25" s="6">
        <v>469</v>
      </c>
    </row>
    <row r="26" spans="1:5" ht="13.5" customHeight="1" x14ac:dyDescent="0.2">
      <c r="A26" s="12" t="s">
        <v>24</v>
      </c>
      <c r="B26" s="6">
        <v>222</v>
      </c>
      <c r="C26" s="6">
        <f t="shared" si="0"/>
        <v>555</v>
      </c>
      <c r="D26" s="6">
        <v>262</v>
      </c>
      <c r="E26" s="6">
        <v>293</v>
      </c>
    </row>
    <row r="27" spans="1:5" ht="13.5" customHeight="1" x14ac:dyDescent="0.2">
      <c r="A27" s="12" t="s">
        <v>25</v>
      </c>
      <c r="B27" s="6">
        <v>311</v>
      </c>
      <c r="C27" s="6">
        <f t="shared" si="0"/>
        <v>792</v>
      </c>
      <c r="D27" s="6">
        <v>365</v>
      </c>
      <c r="E27" s="6">
        <v>427</v>
      </c>
    </row>
    <row r="28" spans="1:5" ht="13.5" customHeight="1" x14ac:dyDescent="0.2">
      <c r="A28" s="12" t="s">
        <v>26</v>
      </c>
      <c r="B28" s="6">
        <v>211</v>
      </c>
      <c r="C28" s="6">
        <f t="shared" si="0"/>
        <v>515</v>
      </c>
      <c r="D28" s="6">
        <v>242</v>
      </c>
      <c r="E28" s="6">
        <v>273</v>
      </c>
    </row>
    <row r="29" spans="1:5" ht="13.5" customHeight="1" x14ac:dyDescent="0.2">
      <c r="A29" s="12" t="s">
        <v>27</v>
      </c>
      <c r="B29" s="6">
        <v>252</v>
      </c>
      <c r="C29" s="6">
        <f t="shared" si="0"/>
        <v>693</v>
      </c>
      <c r="D29" s="6">
        <v>313</v>
      </c>
      <c r="E29" s="6">
        <v>380</v>
      </c>
    </row>
    <row r="30" spans="1:5" ht="13.5" customHeight="1" x14ac:dyDescent="0.2">
      <c r="A30" s="12" t="s">
        <v>28</v>
      </c>
      <c r="B30" s="6">
        <v>213</v>
      </c>
      <c r="C30" s="6">
        <v>633</v>
      </c>
      <c r="D30" s="6">
        <v>291</v>
      </c>
      <c r="E30" s="6">
        <v>342</v>
      </c>
    </row>
    <row r="31" spans="1:5" ht="13.5" customHeight="1" x14ac:dyDescent="0.2">
      <c r="A31" s="12" t="s">
        <v>29</v>
      </c>
      <c r="B31" s="6">
        <v>287</v>
      </c>
      <c r="C31" s="6">
        <v>814</v>
      </c>
      <c r="D31" s="6">
        <v>386</v>
      </c>
      <c r="E31" s="6">
        <v>428</v>
      </c>
    </row>
    <row r="32" spans="1:5" ht="13.5" customHeight="1" x14ac:dyDescent="0.2">
      <c r="A32" s="12" t="s">
        <v>30</v>
      </c>
      <c r="B32" s="6">
        <v>273</v>
      </c>
      <c r="C32" s="6">
        <f t="shared" si="0"/>
        <v>819</v>
      </c>
      <c r="D32" s="6">
        <v>395</v>
      </c>
      <c r="E32" s="6">
        <v>424</v>
      </c>
    </row>
    <row r="33" spans="1:5" ht="13.5" customHeight="1" x14ac:dyDescent="0.2">
      <c r="A33" s="12" t="s">
        <v>31</v>
      </c>
      <c r="B33" s="6">
        <v>107</v>
      </c>
      <c r="C33" s="6">
        <v>327</v>
      </c>
      <c r="D33" s="6">
        <v>170</v>
      </c>
      <c r="E33" s="6">
        <v>157</v>
      </c>
    </row>
    <row r="34" spans="1:5" ht="13.5" customHeight="1" x14ac:dyDescent="0.2">
      <c r="A34" s="12" t="s">
        <v>32</v>
      </c>
      <c r="B34" s="6">
        <v>260</v>
      </c>
      <c r="C34" s="6">
        <f t="shared" si="0"/>
        <v>775</v>
      </c>
      <c r="D34" s="6">
        <v>393</v>
      </c>
      <c r="E34" s="6">
        <v>382</v>
      </c>
    </row>
    <row r="35" spans="1:5" ht="13.5" customHeight="1" x14ac:dyDescent="0.2">
      <c r="A35" s="12" t="s">
        <v>33</v>
      </c>
      <c r="B35" s="6">
        <v>136</v>
      </c>
      <c r="C35" s="6">
        <f t="shared" si="0"/>
        <v>413</v>
      </c>
      <c r="D35" s="6">
        <v>189</v>
      </c>
      <c r="E35" s="6">
        <v>224</v>
      </c>
    </row>
    <row r="36" spans="1:5" ht="13.5" customHeight="1" x14ac:dyDescent="0.2">
      <c r="A36" s="12" t="s">
        <v>34</v>
      </c>
      <c r="B36" s="6">
        <v>152</v>
      </c>
      <c r="C36" s="6">
        <f t="shared" si="0"/>
        <v>439</v>
      </c>
      <c r="D36" s="6">
        <v>221</v>
      </c>
      <c r="E36" s="6">
        <v>218</v>
      </c>
    </row>
    <row r="37" spans="1:5" ht="13.5" customHeight="1" x14ac:dyDescent="0.2">
      <c r="A37" s="12" t="s">
        <v>35</v>
      </c>
      <c r="B37" s="6">
        <v>179</v>
      </c>
      <c r="C37" s="6">
        <f t="shared" si="0"/>
        <v>490</v>
      </c>
      <c r="D37" s="6">
        <v>222</v>
      </c>
      <c r="E37" s="6">
        <v>268</v>
      </c>
    </row>
    <row r="38" spans="1:5" ht="13.5" customHeight="1" x14ac:dyDescent="0.2">
      <c r="A38" s="12" t="s">
        <v>36</v>
      </c>
      <c r="B38" s="6">
        <v>157</v>
      </c>
      <c r="C38" s="6">
        <f t="shared" si="0"/>
        <v>455</v>
      </c>
      <c r="D38" s="6">
        <v>214</v>
      </c>
      <c r="E38" s="6">
        <v>241</v>
      </c>
    </row>
    <row r="39" spans="1:5" ht="13.5" customHeight="1" x14ac:dyDescent="0.2">
      <c r="A39" s="12" t="s">
        <v>37</v>
      </c>
      <c r="B39" s="6">
        <v>147</v>
      </c>
      <c r="C39" s="6">
        <f t="shared" si="0"/>
        <v>406</v>
      </c>
      <c r="D39" s="6">
        <v>188</v>
      </c>
      <c r="E39" s="6">
        <v>218</v>
      </c>
    </row>
    <row r="40" spans="1:5" ht="13.5" customHeight="1" x14ac:dyDescent="0.2">
      <c r="A40" s="12" t="s">
        <v>38</v>
      </c>
      <c r="B40" s="6">
        <v>258</v>
      </c>
      <c r="C40" s="6">
        <f t="shared" si="0"/>
        <v>766</v>
      </c>
      <c r="D40" s="6">
        <v>362</v>
      </c>
      <c r="E40" s="6">
        <v>404</v>
      </c>
    </row>
    <row r="41" spans="1:5" ht="13.5" customHeight="1" x14ac:dyDescent="0.2">
      <c r="A41" s="12" t="s">
        <v>39</v>
      </c>
      <c r="B41" s="6">
        <v>298</v>
      </c>
      <c r="C41" s="6">
        <f t="shared" si="0"/>
        <v>982</v>
      </c>
      <c r="D41" s="6">
        <v>482</v>
      </c>
      <c r="E41" s="6">
        <v>500</v>
      </c>
    </row>
    <row r="42" spans="1:5" ht="13.5" customHeight="1" x14ac:dyDescent="0.2">
      <c r="A42" s="12" t="s">
        <v>40</v>
      </c>
      <c r="B42" s="6">
        <v>174</v>
      </c>
      <c r="C42" s="6">
        <f t="shared" si="0"/>
        <v>682</v>
      </c>
      <c r="D42" s="6">
        <v>361</v>
      </c>
      <c r="E42" s="6">
        <v>321</v>
      </c>
    </row>
    <row r="43" spans="1:5" ht="13.5" customHeight="1" x14ac:dyDescent="0.2">
      <c r="A43" s="12" t="s">
        <v>41</v>
      </c>
      <c r="B43" s="6">
        <v>41</v>
      </c>
      <c r="C43" s="6">
        <f t="shared" si="0"/>
        <v>138</v>
      </c>
      <c r="D43" s="6">
        <v>66</v>
      </c>
      <c r="E43" s="6">
        <v>72</v>
      </c>
    </row>
    <row r="44" spans="1:5" ht="13.5" customHeight="1" x14ac:dyDescent="0.2">
      <c r="A44" s="12" t="s">
        <v>42</v>
      </c>
      <c r="B44" s="6">
        <v>107</v>
      </c>
      <c r="C44" s="6">
        <v>368</v>
      </c>
      <c r="D44" s="6">
        <v>186</v>
      </c>
      <c r="E44" s="6">
        <v>182</v>
      </c>
    </row>
    <row r="45" spans="1:5" ht="13.5" customHeight="1" x14ac:dyDescent="0.2">
      <c r="A45" s="12" t="s">
        <v>43</v>
      </c>
      <c r="B45" s="6">
        <v>70</v>
      </c>
      <c r="C45" s="6">
        <f t="shared" si="0"/>
        <v>214</v>
      </c>
      <c r="D45" s="6">
        <v>107</v>
      </c>
      <c r="E45" s="6">
        <v>107</v>
      </c>
    </row>
    <row r="46" spans="1:5" ht="13.5" customHeight="1" x14ac:dyDescent="0.2">
      <c r="A46" s="12" t="s">
        <v>44</v>
      </c>
      <c r="B46" s="6">
        <v>65</v>
      </c>
      <c r="C46" s="6">
        <f t="shared" si="0"/>
        <v>206</v>
      </c>
      <c r="D46" s="6">
        <v>109</v>
      </c>
      <c r="E46" s="6">
        <v>97</v>
      </c>
    </row>
    <row r="47" spans="1:5" ht="13.5" customHeight="1" x14ac:dyDescent="0.2">
      <c r="A47" s="12" t="s">
        <v>45</v>
      </c>
      <c r="B47" s="6">
        <v>709</v>
      </c>
      <c r="C47" s="6">
        <f t="shared" si="0"/>
        <v>1994</v>
      </c>
      <c r="D47" s="6">
        <v>954</v>
      </c>
      <c r="E47" s="6">
        <v>1040</v>
      </c>
    </row>
    <row r="48" spans="1:5" ht="13.5" customHeight="1" x14ac:dyDescent="0.2">
      <c r="A48" s="12" t="s">
        <v>46</v>
      </c>
      <c r="B48" s="6">
        <v>369</v>
      </c>
      <c r="C48" s="6">
        <f t="shared" si="0"/>
        <v>932</v>
      </c>
      <c r="D48" s="6">
        <v>452</v>
      </c>
      <c r="E48" s="6">
        <v>480</v>
      </c>
    </row>
    <row r="49" spans="1:5" ht="13.5" customHeight="1" x14ac:dyDescent="0.2">
      <c r="A49" s="12" t="s">
        <v>137</v>
      </c>
      <c r="B49" s="6">
        <v>334</v>
      </c>
      <c r="C49" s="6">
        <v>979</v>
      </c>
      <c r="D49" s="6">
        <v>473</v>
      </c>
      <c r="E49" s="6">
        <v>506</v>
      </c>
    </row>
    <row r="50" spans="1:5" ht="13.5" customHeight="1" x14ac:dyDescent="0.2">
      <c r="A50" s="12" t="s">
        <v>47</v>
      </c>
      <c r="B50" s="6">
        <v>609</v>
      </c>
      <c r="C50" s="6">
        <f t="shared" si="0"/>
        <v>1334</v>
      </c>
      <c r="D50" s="6">
        <v>666</v>
      </c>
      <c r="E50" s="6">
        <v>668</v>
      </c>
    </row>
    <row r="51" spans="1:5" ht="13.5" customHeight="1" x14ac:dyDescent="0.2">
      <c r="A51" s="12" t="s">
        <v>48</v>
      </c>
      <c r="B51" s="6">
        <v>547</v>
      </c>
      <c r="C51" s="6">
        <f t="shared" si="0"/>
        <v>1385</v>
      </c>
      <c r="D51" s="6">
        <v>705</v>
      </c>
      <c r="E51" s="6">
        <v>680</v>
      </c>
    </row>
    <row r="52" spans="1:5" ht="13.5" customHeight="1" x14ac:dyDescent="0.2">
      <c r="A52" s="12" t="s">
        <v>49</v>
      </c>
      <c r="B52" s="6">
        <v>878</v>
      </c>
      <c r="C52" s="6">
        <f t="shared" si="0"/>
        <v>1937</v>
      </c>
      <c r="D52" s="6">
        <v>913</v>
      </c>
      <c r="E52" s="6">
        <v>1024</v>
      </c>
    </row>
    <row r="53" spans="1:5" ht="13.5" customHeight="1" x14ac:dyDescent="0.2">
      <c r="A53" s="12" t="s">
        <v>50</v>
      </c>
      <c r="B53" s="6">
        <v>409</v>
      </c>
      <c r="C53" s="6">
        <f t="shared" si="0"/>
        <v>1026</v>
      </c>
      <c r="D53" s="6">
        <v>502</v>
      </c>
      <c r="E53" s="6">
        <v>524</v>
      </c>
    </row>
    <row r="54" spans="1:5" ht="13.5" customHeight="1" x14ac:dyDescent="0.2">
      <c r="A54" s="12" t="s">
        <v>51</v>
      </c>
      <c r="B54" s="6">
        <v>289</v>
      </c>
      <c r="C54" s="6">
        <f t="shared" si="0"/>
        <v>590</v>
      </c>
      <c r="D54" s="6">
        <v>286</v>
      </c>
      <c r="E54" s="6">
        <v>304</v>
      </c>
    </row>
    <row r="55" spans="1:5" ht="13.5" customHeight="1" x14ac:dyDescent="0.2">
      <c r="A55" s="12" t="s">
        <v>52</v>
      </c>
      <c r="B55" s="6">
        <v>588</v>
      </c>
      <c r="C55" s="6">
        <f t="shared" si="0"/>
        <v>1557</v>
      </c>
      <c r="D55" s="6">
        <v>756</v>
      </c>
      <c r="E55" s="6">
        <v>801</v>
      </c>
    </row>
    <row r="56" spans="1:5" ht="13.5" customHeight="1" x14ac:dyDescent="0.2">
      <c r="A56" s="12" t="s">
        <v>53</v>
      </c>
      <c r="B56" s="6">
        <v>168</v>
      </c>
      <c r="C56" s="6">
        <f t="shared" si="0"/>
        <v>512</v>
      </c>
      <c r="D56" s="6">
        <v>229</v>
      </c>
      <c r="E56" s="6">
        <v>283</v>
      </c>
    </row>
    <row r="57" spans="1:5" ht="13.5" customHeight="1" x14ac:dyDescent="0.2">
      <c r="A57" s="12" t="s">
        <v>131</v>
      </c>
      <c r="B57" s="6">
        <v>1192</v>
      </c>
      <c r="C57" s="6">
        <f t="shared" si="0"/>
        <v>2701</v>
      </c>
      <c r="D57" s="6">
        <v>1269</v>
      </c>
      <c r="E57" s="6">
        <v>1432</v>
      </c>
    </row>
    <row r="58" spans="1:5" ht="13.5" customHeight="1" x14ac:dyDescent="0.2">
      <c r="A58" s="12" t="s">
        <v>54</v>
      </c>
      <c r="B58" s="6">
        <v>595</v>
      </c>
      <c r="C58" s="6">
        <f t="shared" si="0"/>
        <v>1385</v>
      </c>
      <c r="D58" s="6">
        <v>694</v>
      </c>
      <c r="E58" s="6">
        <v>691</v>
      </c>
    </row>
    <row r="59" spans="1:5" ht="13.5" customHeight="1" x14ac:dyDescent="0.2">
      <c r="A59" s="12" t="s">
        <v>55</v>
      </c>
      <c r="B59" s="6">
        <v>388</v>
      </c>
      <c r="C59" s="6">
        <f t="shared" si="0"/>
        <v>923</v>
      </c>
      <c r="D59" s="6">
        <v>433</v>
      </c>
      <c r="E59" s="6">
        <v>490</v>
      </c>
    </row>
    <row r="60" spans="1:5" ht="13.5" customHeight="1" x14ac:dyDescent="0.2">
      <c r="A60" s="12" t="s">
        <v>56</v>
      </c>
      <c r="B60" s="6">
        <v>630</v>
      </c>
      <c r="C60" s="6">
        <f t="shared" si="0"/>
        <v>1684</v>
      </c>
      <c r="D60" s="6">
        <v>852</v>
      </c>
      <c r="E60" s="6">
        <v>832</v>
      </c>
    </row>
    <row r="61" spans="1:5" ht="13.5" customHeight="1" x14ac:dyDescent="0.2">
      <c r="A61" s="12" t="s">
        <v>57</v>
      </c>
      <c r="B61" s="6">
        <v>150</v>
      </c>
      <c r="C61" s="6">
        <f t="shared" si="0"/>
        <v>385</v>
      </c>
      <c r="D61" s="6">
        <v>189</v>
      </c>
      <c r="E61" s="6">
        <v>196</v>
      </c>
    </row>
    <row r="62" spans="1:5" ht="13.5" customHeight="1" x14ac:dyDescent="0.2">
      <c r="A62" s="12" t="s">
        <v>58</v>
      </c>
      <c r="B62" s="6">
        <v>1116</v>
      </c>
      <c r="C62" s="6">
        <f t="shared" si="0"/>
        <v>2834</v>
      </c>
      <c r="D62" s="6">
        <v>1401</v>
      </c>
      <c r="E62" s="6">
        <v>1433</v>
      </c>
    </row>
    <row r="63" spans="1:5" ht="13.5" customHeight="1" x14ac:dyDescent="0.2">
      <c r="A63" s="12" t="s">
        <v>59</v>
      </c>
      <c r="B63" s="6">
        <v>661</v>
      </c>
      <c r="C63" s="6">
        <f t="shared" si="0"/>
        <v>1440</v>
      </c>
      <c r="D63" s="6">
        <v>702</v>
      </c>
      <c r="E63" s="6">
        <v>738</v>
      </c>
    </row>
    <row r="64" spans="1:5" ht="13.5" customHeight="1" x14ac:dyDescent="0.2">
      <c r="A64" s="12" t="s">
        <v>60</v>
      </c>
      <c r="B64" s="6">
        <v>212</v>
      </c>
      <c r="C64" s="6">
        <f t="shared" si="0"/>
        <v>505</v>
      </c>
      <c r="D64" s="6">
        <v>261</v>
      </c>
      <c r="E64" s="6">
        <v>244</v>
      </c>
    </row>
    <row r="65" spans="1:5" ht="13.5" customHeight="1" x14ac:dyDescent="0.2">
      <c r="A65" s="12" t="s">
        <v>61</v>
      </c>
      <c r="B65" s="6">
        <v>456</v>
      </c>
      <c r="C65" s="6">
        <f t="shared" si="0"/>
        <v>1050</v>
      </c>
      <c r="D65" s="6">
        <v>513</v>
      </c>
      <c r="E65" s="6">
        <v>537</v>
      </c>
    </row>
    <row r="66" spans="1:5" ht="13.5" customHeight="1" x14ac:dyDescent="0.2">
      <c r="A66" s="12" t="s">
        <v>62</v>
      </c>
      <c r="B66" s="6">
        <v>312</v>
      </c>
      <c r="C66" s="6">
        <f t="shared" si="0"/>
        <v>841</v>
      </c>
      <c r="D66" s="6">
        <v>415</v>
      </c>
      <c r="E66" s="6">
        <v>426</v>
      </c>
    </row>
    <row r="67" spans="1:5" ht="13.5" customHeight="1" x14ac:dyDescent="0.2">
      <c r="A67" s="12" t="s">
        <v>63</v>
      </c>
      <c r="B67" s="6">
        <v>8</v>
      </c>
      <c r="C67" s="6">
        <f t="shared" si="0"/>
        <v>11</v>
      </c>
      <c r="D67" s="6">
        <v>8</v>
      </c>
      <c r="E67" s="6">
        <v>3</v>
      </c>
    </row>
    <row r="68" spans="1:5" ht="13.5" customHeight="1" x14ac:dyDescent="0.2">
      <c r="A68" s="12" t="s">
        <v>64</v>
      </c>
      <c r="B68" s="6">
        <v>419</v>
      </c>
      <c r="C68" s="6">
        <f>SUM(D68:E68)</f>
        <v>1051</v>
      </c>
      <c r="D68" s="6">
        <v>505</v>
      </c>
      <c r="E68" s="6">
        <v>546</v>
      </c>
    </row>
    <row r="69" spans="1:5" ht="13.5" customHeight="1" x14ac:dyDescent="0.2">
      <c r="A69" s="12" t="s">
        <v>65</v>
      </c>
      <c r="B69" s="6">
        <v>202</v>
      </c>
      <c r="C69" s="6">
        <f>SUM(D69:E69)</f>
        <v>419</v>
      </c>
      <c r="D69" s="6">
        <v>216</v>
      </c>
      <c r="E69" s="6">
        <v>203</v>
      </c>
    </row>
    <row r="70" spans="1:5" ht="13.5" customHeight="1" x14ac:dyDescent="0.2">
      <c r="A70" s="12" t="s">
        <v>66</v>
      </c>
      <c r="B70" s="6">
        <v>174</v>
      </c>
      <c r="C70" s="6">
        <f>SUM(D70:E70)</f>
        <v>442</v>
      </c>
      <c r="D70" s="6">
        <v>221</v>
      </c>
      <c r="E70" s="6">
        <v>221</v>
      </c>
    </row>
    <row r="71" spans="1:5" ht="13.5" customHeight="1" x14ac:dyDescent="0.2">
      <c r="A71" s="12" t="s">
        <v>67</v>
      </c>
      <c r="B71" s="6">
        <v>119</v>
      </c>
      <c r="C71" s="6">
        <v>306</v>
      </c>
      <c r="D71" s="6">
        <v>149</v>
      </c>
      <c r="E71" s="6">
        <v>157</v>
      </c>
    </row>
    <row r="72" spans="1:5" ht="13.5" customHeight="1" x14ac:dyDescent="0.2">
      <c r="A72" s="12" t="s">
        <v>68</v>
      </c>
      <c r="B72" s="6">
        <v>138</v>
      </c>
      <c r="C72" s="6">
        <v>353</v>
      </c>
      <c r="D72" s="6">
        <v>174</v>
      </c>
      <c r="E72" s="6">
        <v>179</v>
      </c>
    </row>
    <row r="73" spans="1:5" ht="13.5" customHeight="1" x14ac:dyDescent="0.2">
      <c r="A73" s="12" t="s">
        <v>69</v>
      </c>
      <c r="B73" s="6">
        <v>210</v>
      </c>
      <c r="C73" s="6">
        <f t="shared" ref="C73:C79" si="1">SUM(D73:E73)</f>
        <v>506</v>
      </c>
      <c r="D73" s="6">
        <v>233</v>
      </c>
      <c r="E73" s="6">
        <v>273</v>
      </c>
    </row>
    <row r="74" spans="1:5" ht="13.5" customHeight="1" x14ac:dyDescent="0.2">
      <c r="A74" s="12" t="s">
        <v>70</v>
      </c>
      <c r="B74" s="6">
        <v>224</v>
      </c>
      <c r="C74" s="6">
        <f t="shared" si="1"/>
        <v>599</v>
      </c>
      <c r="D74" s="6">
        <v>319</v>
      </c>
      <c r="E74" s="6">
        <v>280</v>
      </c>
    </row>
    <row r="75" spans="1:5" ht="13.5" customHeight="1" x14ac:dyDescent="0.2">
      <c r="A75" s="12" t="s">
        <v>71</v>
      </c>
      <c r="B75" s="6">
        <v>80</v>
      </c>
      <c r="C75" s="6">
        <f t="shared" si="1"/>
        <v>203</v>
      </c>
      <c r="D75" s="6">
        <v>94</v>
      </c>
      <c r="E75" s="6">
        <v>109</v>
      </c>
    </row>
    <row r="76" spans="1:5" ht="13.5" customHeight="1" x14ac:dyDescent="0.2">
      <c r="A76" s="12" t="s">
        <v>72</v>
      </c>
      <c r="B76" s="6">
        <v>82</v>
      </c>
      <c r="C76" s="6">
        <f t="shared" si="1"/>
        <v>165</v>
      </c>
      <c r="D76" s="6">
        <v>85</v>
      </c>
      <c r="E76" s="6">
        <v>80</v>
      </c>
    </row>
    <row r="77" spans="1:5" ht="13.5" customHeight="1" x14ac:dyDescent="0.2">
      <c r="A77" s="12" t="s">
        <v>73</v>
      </c>
      <c r="B77" s="6">
        <v>152</v>
      </c>
      <c r="C77" s="6">
        <f t="shared" si="1"/>
        <v>369</v>
      </c>
      <c r="D77" s="6">
        <v>173</v>
      </c>
      <c r="E77" s="6">
        <v>196</v>
      </c>
    </row>
    <row r="78" spans="1:5" ht="13.5" customHeight="1" x14ac:dyDescent="0.2">
      <c r="A78" s="12" t="s">
        <v>74</v>
      </c>
      <c r="B78" s="6">
        <v>70</v>
      </c>
      <c r="C78" s="6">
        <f t="shared" si="1"/>
        <v>141</v>
      </c>
      <c r="D78" s="6">
        <v>84</v>
      </c>
      <c r="E78" s="6">
        <v>57</v>
      </c>
    </row>
    <row r="79" spans="1:5" ht="13.5" customHeight="1" x14ac:dyDescent="0.2">
      <c r="A79" s="12" t="s">
        <v>75</v>
      </c>
      <c r="B79" s="6">
        <v>227</v>
      </c>
      <c r="C79" s="6">
        <f t="shared" si="1"/>
        <v>613</v>
      </c>
      <c r="D79" s="6">
        <v>294</v>
      </c>
      <c r="E79" s="6">
        <v>319</v>
      </c>
    </row>
    <row r="80" spans="1:5" ht="13.5" customHeight="1" x14ac:dyDescent="0.2">
      <c r="A80" s="12" t="s">
        <v>76</v>
      </c>
      <c r="B80" s="6">
        <v>198</v>
      </c>
      <c r="C80" s="6">
        <f>SUM(D80:E80)</f>
        <v>555</v>
      </c>
      <c r="D80" s="6">
        <v>262</v>
      </c>
      <c r="E80" s="6">
        <v>293</v>
      </c>
    </row>
    <row r="81" spans="1:5" ht="13.5" customHeight="1" x14ac:dyDescent="0.2">
      <c r="A81" s="12" t="s">
        <v>77</v>
      </c>
      <c r="B81" s="6">
        <v>236</v>
      </c>
      <c r="C81" s="6">
        <f>SUM(D81:E81)</f>
        <v>653</v>
      </c>
      <c r="D81" s="6">
        <v>319</v>
      </c>
      <c r="E81" s="6">
        <v>334</v>
      </c>
    </row>
    <row r="82" spans="1:5" ht="13.5" customHeight="1" x14ac:dyDescent="0.2">
      <c r="A82" s="12" t="s">
        <v>78</v>
      </c>
      <c r="B82" s="6">
        <v>459</v>
      </c>
      <c r="C82" s="6">
        <f>SUM(D82:E82)</f>
        <v>1275</v>
      </c>
      <c r="D82" s="6">
        <v>609</v>
      </c>
      <c r="E82" s="6">
        <v>666</v>
      </c>
    </row>
    <row r="83" spans="1:5" ht="13.5" customHeight="1" x14ac:dyDescent="0.2">
      <c r="A83" s="12" t="s">
        <v>79</v>
      </c>
      <c r="B83" s="6">
        <v>442</v>
      </c>
      <c r="C83" s="6">
        <f>SUM(D83:E83)</f>
        <v>1261</v>
      </c>
      <c r="D83" s="6">
        <v>603</v>
      </c>
      <c r="E83" s="6">
        <v>658</v>
      </c>
    </row>
    <row r="84" spans="1:5" ht="13.5" customHeight="1" x14ac:dyDescent="0.2">
      <c r="A84" s="12" t="s">
        <v>80</v>
      </c>
      <c r="B84" s="6">
        <v>265</v>
      </c>
      <c r="C84" s="6">
        <f>SUM(D84:E84)</f>
        <v>910</v>
      </c>
      <c r="D84" s="6">
        <v>460</v>
      </c>
      <c r="E84" s="6">
        <v>450</v>
      </c>
    </row>
    <row r="85" spans="1:5" ht="13.5" customHeight="1" x14ac:dyDescent="0.2">
      <c r="A85" s="12" t="s">
        <v>81</v>
      </c>
      <c r="B85" s="6">
        <v>569</v>
      </c>
      <c r="C85" s="6">
        <f t="shared" ref="C85:C92" si="2">SUM(D85:E85)</f>
        <v>1529</v>
      </c>
      <c r="D85" s="6">
        <v>764</v>
      </c>
      <c r="E85" s="6">
        <v>765</v>
      </c>
    </row>
    <row r="86" spans="1:5" ht="13.5" customHeight="1" x14ac:dyDescent="0.2">
      <c r="A86" s="12" t="s">
        <v>82</v>
      </c>
      <c r="B86" s="6">
        <v>579</v>
      </c>
      <c r="C86" s="6">
        <f t="shared" si="2"/>
        <v>1425</v>
      </c>
      <c r="D86" s="6">
        <v>704</v>
      </c>
      <c r="E86" s="6">
        <v>721</v>
      </c>
    </row>
    <row r="87" spans="1:5" ht="13.5" customHeight="1" x14ac:dyDescent="0.2">
      <c r="A87" s="12" t="s">
        <v>83</v>
      </c>
      <c r="B87" s="6">
        <v>481</v>
      </c>
      <c r="C87" s="6">
        <f t="shared" si="2"/>
        <v>1166</v>
      </c>
      <c r="D87" s="6">
        <v>554</v>
      </c>
      <c r="E87" s="6">
        <v>612</v>
      </c>
    </row>
    <row r="88" spans="1:5" ht="13.5" customHeight="1" x14ac:dyDescent="0.2">
      <c r="A88" s="12" t="s">
        <v>84</v>
      </c>
      <c r="B88" s="6">
        <v>392</v>
      </c>
      <c r="C88" s="6">
        <f t="shared" si="2"/>
        <v>1064</v>
      </c>
      <c r="D88" s="6">
        <v>509</v>
      </c>
      <c r="E88" s="6">
        <v>555</v>
      </c>
    </row>
    <row r="89" spans="1:5" ht="13.5" customHeight="1" x14ac:dyDescent="0.2">
      <c r="A89" s="12" t="s">
        <v>85</v>
      </c>
      <c r="B89" s="6">
        <v>110</v>
      </c>
      <c r="C89" s="6">
        <f t="shared" si="2"/>
        <v>244</v>
      </c>
      <c r="D89" s="6">
        <v>114</v>
      </c>
      <c r="E89" s="6">
        <v>130</v>
      </c>
    </row>
    <row r="90" spans="1:5" ht="13.5" customHeight="1" x14ac:dyDescent="0.2">
      <c r="A90" s="12" t="s">
        <v>86</v>
      </c>
      <c r="B90" s="6">
        <v>260</v>
      </c>
      <c r="C90" s="6">
        <f t="shared" si="2"/>
        <v>526</v>
      </c>
      <c r="D90" s="6">
        <v>243</v>
      </c>
      <c r="E90" s="6">
        <v>283</v>
      </c>
    </row>
    <row r="91" spans="1:5" ht="13.5" customHeight="1" x14ac:dyDescent="0.2">
      <c r="A91" s="12" t="s">
        <v>87</v>
      </c>
      <c r="B91" s="6">
        <v>239</v>
      </c>
      <c r="C91" s="6">
        <f t="shared" si="2"/>
        <v>542</v>
      </c>
      <c r="D91" s="6">
        <v>246</v>
      </c>
      <c r="E91" s="6">
        <v>296</v>
      </c>
    </row>
    <row r="92" spans="1:5" ht="13.5" customHeight="1" x14ac:dyDescent="0.2">
      <c r="A92" s="12" t="s">
        <v>88</v>
      </c>
      <c r="B92" s="6">
        <v>292</v>
      </c>
      <c r="C92" s="6">
        <f t="shared" si="2"/>
        <v>698</v>
      </c>
      <c r="D92" s="6">
        <v>317</v>
      </c>
      <c r="E92" s="6">
        <v>381</v>
      </c>
    </row>
    <row r="93" spans="1:5" ht="13.5" customHeight="1" x14ac:dyDescent="0.2">
      <c r="A93" s="12" t="s">
        <v>89</v>
      </c>
      <c r="B93" s="6">
        <v>160</v>
      </c>
      <c r="C93" s="6">
        <f>SUM(D93:E93)</f>
        <v>401</v>
      </c>
      <c r="D93" s="6">
        <v>210</v>
      </c>
      <c r="E93" s="6">
        <v>191</v>
      </c>
    </row>
    <row r="94" spans="1:5" ht="13.5" customHeight="1" x14ac:dyDescent="0.2">
      <c r="A94" s="12" t="s">
        <v>90</v>
      </c>
      <c r="B94" s="6">
        <v>345</v>
      </c>
      <c r="C94" s="6">
        <v>707</v>
      </c>
      <c r="D94" s="6">
        <v>379</v>
      </c>
      <c r="E94" s="6">
        <v>328</v>
      </c>
    </row>
    <row r="95" spans="1:5" ht="13.5" customHeight="1" x14ac:dyDescent="0.2">
      <c r="A95" s="12" t="s">
        <v>91</v>
      </c>
      <c r="B95" s="6">
        <v>503</v>
      </c>
      <c r="C95" s="6">
        <f t="shared" ref="C95:C122" si="3">SUM(D95:E95)</f>
        <v>1177</v>
      </c>
      <c r="D95" s="6">
        <v>590</v>
      </c>
      <c r="E95" s="6">
        <v>587</v>
      </c>
    </row>
    <row r="96" spans="1:5" ht="13.5" customHeight="1" x14ac:dyDescent="0.2">
      <c r="A96" s="12" t="s">
        <v>92</v>
      </c>
      <c r="B96" s="6">
        <v>425</v>
      </c>
      <c r="C96" s="6">
        <f t="shared" si="3"/>
        <v>909</v>
      </c>
      <c r="D96" s="6">
        <v>452</v>
      </c>
      <c r="E96" s="6">
        <v>457</v>
      </c>
    </row>
    <row r="97" spans="1:5" ht="13.5" customHeight="1" x14ac:dyDescent="0.2">
      <c r="A97" s="12" t="s">
        <v>93</v>
      </c>
      <c r="B97" s="6">
        <v>344</v>
      </c>
      <c r="C97" s="6">
        <f t="shared" si="3"/>
        <v>822</v>
      </c>
      <c r="D97" s="6">
        <v>395</v>
      </c>
      <c r="E97" s="6">
        <v>427</v>
      </c>
    </row>
    <row r="98" spans="1:5" ht="13.5" customHeight="1" x14ac:dyDescent="0.2">
      <c r="A98" s="12" t="s">
        <v>94</v>
      </c>
      <c r="B98" s="6">
        <v>284</v>
      </c>
      <c r="C98" s="6">
        <f t="shared" si="3"/>
        <v>578</v>
      </c>
      <c r="D98" s="6">
        <v>289</v>
      </c>
      <c r="E98" s="6">
        <v>289</v>
      </c>
    </row>
    <row r="99" spans="1:5" ht="13.5" customHeight="1" x14ac:dyDescent="0.2">
      <c r="A99" s="12" t="s">
        <v>95</v>
      </c>
      <c r="B99" s="6">
        <v>65</v>
      </c>
      <c r="C99" s="6">
        <f t="shared" si="3"/>
        <v>134</v>
      </c>
      <c r="D99" s="6">
        <v>65</v>
      </c>
      <c r="E99" s="6">
        <v>69</v>
      </c>
    </row>
    <row r="100" spans="1:5" ht="13.5" customHeight="1" x14ac:dyDescent="0.2">
      <c r="A100" s="12" t="s">
        <v>96</v>
      </c>
      <c r="B100" s="6">
        <v>139</v>
      </c>
      <c r="C100" s="6">
        <f t="shared" si="3"/>
        <v>297</v>
      </c>
      <c r="D100" s="6">
        <v>159</v>
      </c>
      <c r="E100" s="6">
        <v>138</v>
      </c>
    </row>
    <row r="101" spans="1:5" ht="13.5" customHeight="1" x14ac:dyDescent="0.2">
      <c r="A101" s="12" t="s">
        <v>97</v>
      </c>
      <c r="B101" s="6">
        <v>91</v>
      </c>
      <c r="C101" s="6">
        <f t="shared" si="3"/>
        <v>143</v>
      </c>
      <c r="D101" s="6">
        <v>63</v>
      </c>
      <c r="E101" s="6">
        <v>80</v>
      </c>
    </row>
    <row r="102" spans="1:5" ht="13.5" customHeight="1" x14ac:dyDescent="0.2">
      <c r="A102" s="12" t="s">
        <v>98</v>
      </c>
      <c r="B102" s="6">
        <v>182</v>
      </c>
      <c r="C102" s="6">
        <f t="shared" si="3"/>
        <v>330</v>
      </c>
      <c r="D102" s="6">
        <v>155</v>
      </c>
      <c r="E102" s="6">
        <v>175</v>
      </c>
    </row>
    <row r="103" spans="1:5" ht="13.5" customHeight="1" x14ac:dyDescent="0.2">
      <c r="A103" s="12" t="s">
        <v>99</v>
      </c>
      <c r="B103" s="6">
        <v>118</v>
      </c>
      <c r="C103" s="6">
        <f t="shared" si="3"/>
        <v>230</v>
      </c>
      <c r="D103" s="6">
        <v>114</v>
      </c>
      <c r="E103" s="6">
        <v>116</v>
      </c>
    </row>
    <row r="104" spans="1:5" ht="13.5" customHeight="1" x14ac:dyDescent="0.2">
      <c r="A104" s="12" t="s">
        <v>100</v>
      </c>
      <c r="B104" s="6">
        <v>311</v>
      </c>
      <c r="C104" s="6">
        <f t="shared" si="3"/>
        <v>683</v>
      </c>
      <c r="D104" s="6">
        <v>310</v>
      </c>
      <c r="E104" s="6">
        <v>373</v>
      </c>
    </row>
    <row r="105" spans="1:5" ht="13.5" customHeight="1" x14ac:dyDescent="0.2">
      <c r="A105" s="12" t="s">
        <v>101</v>
      </c>
      <c r="B105" s="6">
        <v>214</v>
      </c>
      <c r="C105" s="6">
        <f t="shared" si="3"/>
        <v>352</v>
      </c>
      <c r="D105" s="6">
        <v>208</v>
      </c>
      <c r="E105" s="6">
        <v>144</v>
      </c>
    </row>
    <row r="106" spans="1:5" ht="13.5" customHeight="1" x14ac:dyDescent="0.2">
      <c r="A106" s="12" t="s">
        <v>102</v>
      </c>
      <c r="B106" s="6">
        <v>202</v>
      </c>
      <c r="C106" s="6">
        <f t="shared" si="3"/>
        <v>442</v>
      </c>
      <c r="D106" s="6">
        <v>242</v>
      </c>
      <c r="E106" s="6">
        <v>200</v>
      </c>
    </row>
    <row r="107" spans="1:5" ht="13.5" customHeight="1" x14ac:dyDescent="0.2">
      <c r="A107" s="12" t="s">
        <v>103</v>
      </c>
      <c r="B107" s="6">
        <v>33</v>
      </c>
      <c r="C107" s="6">
        <f t="shared" si="3"/>
        <v>98</v>
      </c>
      <c r="D107" s="6">
        <v>44</v>
      </c>
      <c r="E107" s="6">
        <v>54</v>
      </c>
    </row>
    <row r="108" spans="1:5" ht="13.5" customHeight="1" x14ac:dyDescent="0.2">
      <c r="A108" s="12" t="s">
        <v>104</v>
      </c>
      <c r="B108" s="6">
        <v>204</v>
      </c>
      <c r="C108" s="6">
        <f t="shared" si="3"/>
        <v>544</v>
      </c>
      <c r="D108" s="6">
        <v>262</v>
      </c>
      <c r="E108" s="6">
        <v>282</v>
      </c>
    </row>
    <row r="109" spans="1:5" ht="13.5" customHeight="1" x14ac:dyDescent="0.2">
      <c r="A109" s="12" t="s">
        <v>105</v>
      </c>
      <c r="B109" s="6">
        <v>509</v>
      </c>
      <c r="C109" s="6">
        <f t="shared" si="3"/>
        <v>1147</v>
      </c>
      <c r="D109" s="6">
        <v>609</v>
      </c>
      <c r="E109" s="6">
        <v>538</v>
      </c>
    </row>
    <row r="110" spans="1:5" ht="13.5" customHeight="1" x14ac:dyDescent="0.2">
      <c r="A110" s="12" t="s">
        <v>106</v>
      </c>
      <c r="B110" s="6">
        <v>1</v>
      </c>
      <c r="C110" s="6">
        <f t="shared" si="3"/>
        <v>1</v>
      </c>
      <c r="D110" s="6">
        <v>1</v>
      </c>
      <c r="E110" s="6"/>
    </row>
    <row r="111" spans="1:5" ht="13.5" customHeight="1" x14ac:dyDescent="0.2">
      <c r="A111" s="12" t="s">
        <v>107</v>
      </c>
      <c r="B111" s="6">
        <v>224</v>
      </c>
      <c r="C111" s="6">
        <f t="shared" si="3"/>
        <v>623</v>
      </c>
      <c r="D111" s="6">
        <v>332</v>
      </c>
      <c r="E111" s="6">
        <v>291</v>
      </c>
    </row>
    <row r="112" spans="1:5" ht="13.5" customHeight="1" x14ac:dyDescent="0.2">
      <c r="A112" s="12" t="s">
        <v>108</v>
      </c>
      <c r="B112" s="6">
        <v>245</v>
      </c>
      <c r="C112" s="6">
        <f t="shared" si="3"/>
        <v>466</v>
      </c>
      <c r="D112" s="6">
        <v>197</v>
      </c>
      <c r="E112" s="6">
        <v>269</v>
      </c>
    </row>
    <row r="113" spans="1:5" ht="13.5" customHeight="1" x14ac:dyDescent="0.2">
      <c r="A113" s="12" t="s">
        <v>109</v>
      </c>
      <c r="B113" s="6">
        <v>205</v>
      </c>
      <c r="C113" s="6">
        <f t="shared" si="3"/>
        <v>550</v>
      </c>
      <c r="D113" s="6">
        <v>272</v>
      </c>
      <c r="E113" s="6">
        <v>278</v>
      </c>
    </row>
    <row r="114" spans="1:5" ht="13.5" customHeight="1" x14ac:dyDescent="0.2">
      <c r="A114" s="12" t="s">
        <v>110</v>
      </c>
      <c r="B114" s="6">
        <v>264</v>
      </c>
      <c r="C114" s="6">
        <f t="shared" si="3"/>
        <v>676</v>
      </c>
      <c r="D114" s="6">
        <v>356</v>
      </c>
      <c r="E114" s="6">
        <v>320</v>
      </c>
    </row>
    <row r="115" spans="1:5" ht="13.5" customHeight="1" x14ac:dyDescent="0.2">
      <c r="A115" s="12" t="s">
        <v>111</v>
      </c>
      <c r="B115" s="6">
        <v>162</v>
      </c>
      <c r="C115" s="6">
        <f t="shared" si="3"/>
        <v>510</v>
      </c>
      <c r="D115" s="6">
        <v>248</v>
      </c>
      <c r="E115" s="6">
        <v>262</v>
      </c>
    </row>
    <row r="116" spans="1:5" ht="13.5" customHeight="1" x14ac:dyDescent="0.2">
      <c r="A116" s="12" t="s">
        <v>112</v>
      </c>
      <c r="B116" s="6">
        <v>216</v>
      </c>
      <c r="C116" s="6">
        <f t="shared" si="3"/>
        <v>574</v>
      </c>
      <c r="D116" s="6">
        <v>298</v>
      </c>
      <c r="E116" s="6">
        <v>276</v>
      </c>
    </row>
    <row r="117" spans="1:5" ht="13.5" customHeight="1" x14ac:dyDescent="0.2">
      <c r="A117" s="12" t="s">
        <v>113</v>
      </c>
      <c r="B117" s="6">
        <v>29</v>
      </c>
      <c r="C117" s="6">
        <f t="shared" si="3"/>
        <v>63</v>
      </c>
      <c r="D117" s="6">
        <v>39</v>
      </c>
      <c r="E117" s="6">
        <v>24</v>
      </c>
    </row>
    <row r="118" spans="1:5" ht="13.5" customHeight="1" x14ac:dyDescent="0.2">
      <c r="A118" s="12" t="s">
        <v>114</v>
      </c>
      <c r="B118" s="6">
        <v>29</v>
      </c>
      <c r="C118" s="6">
        <f t="shared" si="3"/>
        <v>42</v>
      </c>
      <c r="D118" s="6">
        <v>25</v>
      </c>
      <c r="E118" s="6">
        <v>17</v>
      </c>
    </row>
    <row r="119" spans="1:5" ht="13.5" customHeight="1" x14ac:dyDescent="0.2">
      <c r="A119" s="12" t="s">
        <v>115</v>
      </c>
      <c r="B119" s="6">
        <v>16</v>
      </c>
      <c r="C119" s="6">
        <v>43</v>
      </c>
      <c r="D119" s="6">
        <v>21</v>
      </c>
      <c r="E119" s="6">
        <v>22</v>
      </c>
    </row>
    <row r="120" spans="1:5" ht="13.5" customHeight="1" x14ac:dyDescent="0.2">
      <c r="A120" s="12" t="s">
        <v>116</v>
      </c>
      <c r="B120" s="6">
        <v>73</v>
      </c>
      <c r="C120" s="6">
        <f t="shared" si="3"/>
        <v>149</v>
      </c>
      <c r="D120" s="6">
        <v>83</v>
      </c>
      <c r="E120" s="6">
        <v>66</v>
      </c>
    </row>
    <row r="121" spans="1:5" ht="13.5" customHeight="1" x14ac:dyDescent="0.2">
      <c r="A121" s="12" t="s">
        <v>117</v>
      </c>
      <c r="B121" s="6">
        <v>34</v>
      </c>
      <c r="C121" s="6">
        <f t="shared" si="3"/>
        <v>83</v>
      </c>
      <c r="D121" s="6">
        <v>46</v>
      </c>
      <c r="E121" s="6">
        <v>37</v>
      </c>
    </row>
    <row r="122" spans="1:5" ht="13.5" customHeight="1" x14ac:dyDescent="0.2">
      <c r="A122" s="12" t="s">
        <v>118</v>
      </c>
      <c r="B122" s="6">
        <v>24</v>
      </c>
      <c r="C122" s="6">
        <f t="shared" si="3"/>
        <v>46</v>
      </c>
      <c r="D122" s="6">
        <v>28</v>
      </c>
      <c r="E122" s="6">
        <v>18</v>
      </c>
    </row>
    <row r="123" spans="1:5" ht="13.5" customHeight="1" x14ac:dyDescent="0.2">
      <c r="A123" s="12" t="s">
        <v>119</v>
      </c>
      <c r="B123" s="6"/>
      <c r="C123" s="6"/>
      <c r="D123" s="6"/>
      <c r="E123" s="6"/>
    </row>
    <row r="124" spans="1:5" ht="13.5" customHeight="1" x14ac:dyDescent="0.2">
      <c r="A124" s="12" t="s">
        <v>120</v>
      </c>
      <c r="B124" s="6">
        <v>359</v>
      </c>
      <c r="C124" s="6">
        <f t="shared" ref="C124:C134" si="4">SUM(D124:E124)</f>
        <v>987</v>
      </c>
      <c r="D124" s="6">
        <v>496</v>
      </c>
      <c r="E124" s="6">
        <v>491</v>
      </c>
    </row>
    <row r="125" spans="1:5" ht="13.5" customHeight="1" x14ac:dyDescent="0.2">
      <c r="A125" s="12" t="s">
        <v>121</v>
      </c>
      <c r="B125" s="6">
        <v>190</v>
      </c>
      <c r="C125" s="6">
        <f t="shared" si="4"/>
        <v>545</v>
      </c>
      <c r="D125" s="6">
        <v>257</v>
      </c>
      <c r="E125" s="6">
        <v>288</v>
      </c>
    </row>
    <row r="126" spans="1:5" ht="13.5" customHeight="1" x14ac:dyDescent="0.2">
      <c r="A126" s="12" t="s">
        <v>132</v>
      </c>
      <c r="B126" s="6">
        <v>296</v>
      </c>
      <c r="C126" s="6">
        <f t="shared" si="4"/>
        <v>767</v>
      </c>
      <c r="D126" s="6">
        <v>379</v>
      </c>
      <c r="E126" s="6">
        <v>388</v>
      </c>
    </row>
    <row r="127" spans="1:5" ht="13.5" customHeight="1" x14ac:dyDescent="0.2">
      <c r="A127" s="12" t="s">
        <v>122</v>
      </c>
      <c r="B127" s="6">
        <v>217</v>
      </c>
      <c r="C127" s="6">
        <f t="shared" si="4"/>
        <v>620</v>
      </c>
      <c r="D127" s="6">
        <v>303</v>
      </c>
      <c r="E127" s="6">
        <v>317</v>
      </c>
    </row>
    <row r="128" spans="1:5" ht="13.5" customHeight="1" x14ac:dyDescent="0.2">
      <c r="A128" s="12" t="s">
        <v>123</v>
      </c>
      <c r="B128" s="6">
        <v>280</v>
      </c>
      <c r="C128" s="6">
        <f t="shared" si="4"/>
        <v>867</v>
      </c>
      <c r="D128" s="6">
        <v>432</v>
      </c>
      <c r="E128" s="6">
        <v>435</v>
      </c>
    </row>
    <row r="129" spans="1:5" ht="13.5" customHeight="1" x14ac:dyDescent="0.2">
      <c r="A129" s="12" t="s">
        <v>124</v>
      </c>
      <c r="B129" s="6">
        <v>101</v>
      </c>
      <c r="C129" s="6">
        <f t="shared" si="4"/>
        <v>329</v>
      </c>
      <c r="D129" s="6">
        <v>165</v>
      </c>
      <c r="E129" s="6">
        <v>164</v>
      </c>
    </row>
    <row r="130" spans="1:5" ht="13.5" customHeight="1" x14ac:dyDescent="0.2">
      <c r="A130" s="12" t="s">
        <v>125</v>
      </c>
      <c r="B130" s="6">
        <v>178</v>
      </c>
      <c r="C130" s="6">
        <f t="shared" si="4"/>
        <v>497</v>
      </c>
      <c r="D130" s="6">
        <v>241</v>
      </c>
      <c r="E130" s="6">
        <v>256</v>
      </c>
    </row>
    <row r="131" spans="1:5" ht="13.5" customHeight="1" x14ac:dyDescent="0.2">
      <c r="A131" s="12" t="s">
        <v>126</v>
      </c>
      <c r="B131" s="6">
        <v>287</v>
      </c>
      <c r="C131" s="6">
        <v>889</v>
      </c>
      <c r="D131" s="6">
        <v>421</v>
      </c>
      <c r="E131" s="6">
        <v>468</v>
      </c>
    </row>
    <row r="132" spans="1:5" ht="13.5" customHeight="1" x14ac:dyDescent="0.2">
      <c r="A132" s="12" t="s">
        <v>127</v>
      </c>
      <c r="B132" s="6">
        <v>332</v>
      </c>
      <c r="C132" s="6">
        <f t="shared" si="4"/>
        <v>932</v>
      </c>
      <c r="D132" s="6">
        <v>473</v>
      </c>
      <c r="E132" s="6">
        <v>459</v>
      </c>
    </row>
    <row r="133" spans="1:5" ht="13.5" customHeight="1" x14ac:dyDescent="0.2">
      <c r="A133" s="12" t="s">
        <v>128</v>
      </c>
      <c r="B133" s="6">
        <v>213</v>
      </c>
      <c r="C133" s="6">
        <f t="shared" si="4"/>
        <v>485</v>
      </c>
      <c r="D133" s="6">
        <v>241</v>
      </c>
      <c r="E133" s="6">
        <v>244</v>
      </c>
    </row>
    <row r="134" spans="1:5" ht="13.5" customHeight="1" x14ac:dyDescent="0.2">
      <c r="A134" s="12" t="s">
        <v>129</v>
      </c>
      <c r="B134" s="6">
        <v>70</v>
      </c>
      <c r="C134" s="6">
        <f t="shared" si="4"/>
        <v>193</v>
      </c>
      <c r="D134" s="6">
        <v>96</v>
      </c>
      <c r="E134" s="6">
        <v>97</v>
      </c>
    </row>
    <row r="135" spans="1:5" ht="13.5" customHeight="1" thickBot="1" x14ac:dyDescent="0.25">
      <c r="A135" s="13" t="s">
        <v>130</v>
      </c>
      <c r="B135" s="7">
        <v>85</v>
      </c>
      <c r="C135" s="7">
        <f>SUM(D135:E135)</f>
        <v>104</v>
      </c>
      <c r="D135" s="7">
        <v>55</v>
      </c>
      <c r="E135" s="7">
        <v>49</v>
      </c>
    </row>
    <row r="136" spans="1:5" ht="13.5" customHeight="1" x14ac:dyDescent="0.2">
      <c r="A136" s="8" t="s">
        <v>133</v>
      </c>
      <c r="C136" s="31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35"/>
  <sheetViews>
    <sheetView workbookViewId="0">
      <pane ySplit="2" topLeftCell="A3" activePane="bottomLeft" state="frozen"/>
      <selection pane="bottomLeft"/>
    </sheetView>
  </sheetViews>
  <sheetFormatPr defaultRowHeight="13.5" customHeight="1" x14ac:dyDescent="0.2"/>
  <cols>
    <col min="1" max="1" width="15.21875" bestFit="1" customWidth="1"/>
  </cols>
  <sheetData>
    <row r="1" spans="1:5" ht="13.5" customHeight="1" thickBot="1" x14ac:dyDescent="0.25">
      <c r="A1" s="3" t="s">
        <v>212</v>
      </c>
    </row>
    <row r="2" spans="1:5" ht="26.4" x14ac:dyDescent="0.2">
      <c r="A2" s="14" t="s">
        <v>138</v>
      </c>
      <c r="B2" s="15" t="s">
        <v>0</v>
      </c>
      <c r="C2" s="15" t="s">
        <v>134</v>
      </c>
      <c r="D2" s="15" t="s">
        <v>135</v>
      </c>
      <c r="E2" s="15" t="s">
        <v>136</v>
      </c>
    </row>
    <row r="3" spans="1:5" ht="13.5" customHeight="1" x14ac:dyDescent="0.2">
      <c r="A3" s="16" t="s">
        <v>1</v>
      </c>
      <c r="B3" s="1">
        <v>178</v>
      </c>
      <c r="C3" s="1">
        <f>SUM(D3:E3)</f>
        <v>475</v>
      </c>
      <c r="D3" s="1">
        <v>227</v>
      </c>
      <c r="E3" s="1">
        <v>248</v>
      </c>
    </row>
    <row r="4" spans="1:5" ht="13.5" customHeight="1" x14ac:dyDescent="0.2">
      <c r="A4" s="17" t="s">
        <v>2</v>
      </c>
      <c r="B4" s="1">
        <v>11</v>
      </c>
      <c r="C4" s="1">
        <f t="shared" ref="C4:C67" si="0">SUM(D4:E4)</f>
        <v>28</v>
      </c>
      <c r="D4" s="1">
        <v>13</v>
      </c>
      <c r="E4" s="1">
        <v>15</v>
      </c>
    </row>
    <row r="5" spans="1:5" ht="13.5" customHeight="1" x14ac:dyDescent="0.2">
      <c r="A5" s="17" t="s">
        <v>4</v>
      </c>
      <c r="B5" s="1">
        <v>190</v>
      </c>
      <c r="C5" s="1">
        <f t="shared" si="0"/>
        <v>560</v>
      </c>
      <c r="D5" s="1">
        <v>266</v>
      </c>
      <c r="E5" s="1">
        <v>294</v>
      </c>
    </row>
    <row r="6" spans="1:5" ht="13.5" customHeight="1" x14ac:dyDescent="0.2">
      <c r="A6" s="17" t="s">
        <v>3</v>
      </c>
      <c r="B6" s="1">
        <v>217</v>
      </c>
      <c r="C6" s="1">
        <f t="shared" si="0"/>
        <v>609</v>
      </c>
      <c r="D6" s="1">
        <v>294</v>
      </c>
      <c r="E6" s="1">
        <v>315</v>
      </c>
    </row>
    <row r="7" spans="1:5" ht="13.5" customHeight="1" x14ac:dyDescent="0.2">
      <c r="A7" s="17" t="s">
        <v>5</v>
      </c>
      <c r="B7" s="1">
        <v>58</v>
      </c>
      <c r="C7" s="1">
        <f t="shared" si="0"/>
        <v>151</v>
      </c>
      <c r="D7" s="1">
        <v>80</v>
      </c>
      <c r="E7" s="1">
        <v>71</v>
      </c>
    </row>
    <row r="8" spans="1:5" ht="13.5" customHeight="1" x14ac:dyDescent="0.2">
      <c r="A8" s="17" t="s">
        <v>6</v>
      </c>
      <c r="B8" s="1">
        <v>294</v>
      </c>
      <c r="C8" s="1">
        <f t="shared" si="0"/>
        <v>829</v>
      </c>
      <c r="D8" s="1">
        <v>384</v>
      </c>
      <c r="E8" s="1">
        <v>445</v>
      </c>
    </row>
    <row r="9" spans="1:5" ht="13.5" customHeight="1" x14ac:dyDescent="0.2">
      <c r="A9" s="17" t="s">
        <v>7</v>
      </c>
      <c r="B9" s="1">
        <v>191</v>
      </c>
      <c r="C9" s="1">
        <f t="shared" si="0"/>
        <v>522</v>
      </c>
      <c r="D9" s="1">
        <v>233</v>
      </c>
      <c r="E9" s="1">
        <v>289</v>
      </c>
    </row>
    <row r="10" spans="1:5" ht="13.5" customHeight="1" x14ac:dyDescent="0.2">
      <c r="A10" s="17" t="s">
        <v>8</v>
      </c>
      <c r="B10" s="1">
        <v>128</v>
      </c>
      <c r="C10" s="1">
        <f t="shared" si="0"/>
        <v>409</v>
      </c>
      <c r="D10" s="1">
        <v>187</v>
      </c>
      <c r="E10" s="1">
        <v>222</v>
      </c>
    </row>
    <row r="11" spans="1:5" ht="13.5" customHeight="1" x14ac:dyDescent="0.2">
      <c r="A11" s="17" t="s">
        <v>9</v>
      </c>
      <c r="B11" s="1">
        <v>305</v>
      </c>
      <c r="C11" s="1">
        <f t="shared" si="0"/>
        <v>869</v>
      </c>
      <c r="D11" s="1">
        <v>407</v>
      </c>
      <c r="E11" s="1">
        <v>462</v>
      </c>
    </row>
    <row r="12" spans="1:5" ht="13.5" customHeight="1" x14ac:dyDescent="0.2">
      <c r="A12" s="17" t="s">
        <v>10</v>
      </c>
      <c r="B12" s="1">
        <v>287</v>
      </c>
      <c r="C12" s="1">
        <f t="shared" si="0"/>
        <v>867</v>
      </c>
      <c r="D12" s="1">
        <v>428</v>
      </c>
      <c r="E12" s="1">
        <v>439</v>
      </c>
    </row>
    <row r="13" spans="1:5" ht="13.5" customHeight="1" x14ac:dyDescent="0.2">
      <c r="A13" s="17" t="s">
        <v>11</v>
      </c>
      <c r="B13" s="1">
        <v>342</v>
      </c>
      <c r="C13" s="1">
        <f t="shared" si="0"/>
        <v>995</v>
      </c>
      <c r="D13" s="1">
        <v>479</v>
      </c>
      <c r="E13" s="1">
        <v>516</v>
      </c>
    </row>
    <row r="14" spans="1:5" ht="13.5" customHeight="1" x14ac:dyDescent="0.2">
      <c r="A14" s="17" t="s">
        <v>12</v>
      </c>
      <c r="B14" s="1">
        <v>312</v>
      </c>
      <c r="C14" s="1">
        <f t="shared" si="0"/>
        <v>923</v>
      </c>
      <c r="D14" s="1">
        <v>478</v>
      </c>
      <c r="E14" s="1">
        <v>445</v>
      </c>
    </row>
    <row r="15" spans="1:5" ht="13.5" customHeight="1" x14ac:dyDescent="0.2">
      <c r="A15" s="17" t="s">
        <v>13</v>
      </c>
      <c r="B15" s="1">
        <v>79</v>
      </c>
      <c r="C15" s="1">
        <f t="shared" si="0"/>
        <v>244</v>
      </c>
      <c r="D15" s="1">
        <v>124</v>
      </c>
      <c r="E15" s="1">
        <v>120</v>
      </c>
    </row>
    <row r="16" spans="1:5" ht="13.5" customHeight="1" x14ac:dyDescent="0.2">
      <c r="A16" s="17" t="s">
        <v>14</v>
      </c>
      <c r="B16" s="1">
        <v>104</v>
      </c>
      <c r="C16" s="1">
        <f t="shared" si="0"/>
        <v>290</v>
      </c>
      <c r="D16" s="1">
        <v>143</v>
      </c>
      <c r="E16" s="1">
        <v>147</v>
      </c>
    </row>
    <row r="17" spans="1:5" ht="13.5" customHeight="1" x14ac:dyDescent="0.2">
      <c r="A17" s="17" t="s">
        <v>15</v>
      </c>
      <c r="B17" s="1">
        <v>131</v>
      </c>
      <c r="C17" s="1">
        <f t="shared" si="0"/>
        <v>362</v>
      </c>
      <c r="D17" s="1">
        <v>177</v>
      </c>
      <c r="E17" s="1">
        <v>185</v>
      </c>
    </row>
    <row r="18" spans="1:5" ht="13.5" customHeight="1" x14ac:dyDescent="0.2">
      <c r="A18" s="17" t="s">
        <v>16</v>
      </c>
      <c r="B18" s="1">
        <v>17</v>
      </c>
      <c r="C18" s="1">
        <f t="shared" si="0"/>
        <v>53</v>
      </c>
      <c r="D18" s="1">
        <v>25</v>
      </c>
      <c r="E18" s="1">
        <v>28</v>
      </c>
    </row>
    <row r="19" spans="1:5" ht="13.5" customHeight="1" x14ac:dyDescent="0.2">
      <c r="A19" s="17" t="s">
        <v>17</v>
      </c>
      <c r="B19" s="1">
        <v>173</v>
      </c>
      <c r="C19" s="1">
        <f t="shared" si="0"/>
        <v>515</v>
      </c>
      <c r="D19" s="1">
        <v>239</v>
      </c>
      <c r="E19" s="1">
        <v>276</v>
      </c>
    </row>
    <row r="20" spans="1:5" ht="13.5" customHeight="1" x14ac:dyDescent="0.2">
      <c r="A20" s="17" t="s">
        <v>18</v>
      </c>
      <c r="B20" s="1">
        <v>215</v>
      </c>
      <c r="C20" s="1">
        <f t="shared" si="0"/>
        <v>739</v>
      </c>
      <c r="D20" s="1">
        <v>342</v>
      </c>
      <c r="E20" s="1">
        <v>397</v>
      </c>
    </row>
    <row r="21" spans="1:5" ht="13.5" customHeight="1" x14ac:dyDescent="0.2">
      <c r="A21" s="17" t="s">
        <v>19</v>
      </c>
      <c r="B21" s="1">
        <v>373</v>
      </c>
      <c r="C21" s="1">
        <f t="shared" si="0"/>
        <v>1157</v>
      </c>
      <c r="D21" s="1">
        <v>556</v>
      </c>
      <c r="E21" s="1">
        <v>601</v>
      </c>
    </row>
    <row r="22" spans="1:5" ht="13.5" customHeight="1" x14ac:dyDescent="0.2">
      <c r="A22" s="17" t="s">
        <v>20</v>
      </c>
      <c r="B22" s="1">
        <v>204</v>
      </c>
      <c r="C22" s="1">
        <f t="shared" si="0"/>
        <v>741</v>
      </c>
      <c r="D22" s="1">
        <v>339</v>
      </c>
      <c r="E22" s="1">
        <v>402</v>
      </c>
    </row>
    <row r="23" spans="1:5" ht="13.5" customHeight="1" x14ac:dyDescent="0.2">
      <c r="A23" s="17" t="s">
        <v>21</v>
      </c>
      <c r="B23" s="1">
        <v>579</v>
      </c>
      <c r="C23" s="1">
        <f t="shared" si="0"/>
        <v>2003</v>
      </c>
      <c r="D23" s="1">
        <v>966</v>
      </c>
      <c r="E23" s="1">
        <v>1037</v>
      </c>
    </row>
    <row r="24" spans="1:5" ht="13.5" customHeight="1" x14ac:dyDescent="0.2">
      <c r="A24" s="17" t="s">
        <v>22</v>
      </c>
      <c r="B24" s="1">
        <v>361</v>
      </c>
      <c r="C24" s="1">
        <f t="shared" si="0"/>
        <v>1319</v>
      </c>
      <c r="D24" s="1">
        <v>629</v>
      </c>
      <c r="E24" s="1">
        <v>690</v>
      </c>
    </row>
    <row r="25" spans="1:5" ht="13.5" customHeight="1" x14ac:dyDescent="0.2">
      <c r="A25" s="17" t="s">
        <v>23</v>
      </c>
      <c r="B25" s="1">
        <v>344</v>
      </c>
      <c r="C25" s="1">
        <f t="shared" si="0"/>
        <v>902</v>
      </c>
      <c r="D25" s="1">
        <v>421</v>
      </c>
      <c r="E25" s="1">
        <v>481</v>
      </c>
    </row>
    <row r="26" spans="1:5" ht="13.5" customHeight="1" x14ac:dyDescent="0.2">
      <c r="A26" s="17" t="s">
        <v>24</v>
      </c>
      <c r="B26" s="1">
        <v>220</v>
      </c>
      <c r="C26" s="1">
        <f t="shared" si="0"/>
        <v>552</v>
      </c>
      <c r="D26" s="1">
        <v>258</v>
      </c>
      <c r="E26" s="1">
        <v>294</v>
      </c>
    </row>
    <row r="27" spans="1:5" ht="13.5" customHeight="1" x14ac:dyDescent="0.2">
      <c r="A27" s="17" t="s">
        <v>25</v>
      </c>
      <c r="B27" s="1">
        <v>310</v>
      </c>
      <c r="C27" s="1">
        <f t="shared" si="0"/>
        <v>799</v>
      </c>
      <c r="D27" s="1">
        <v>362</v>
      </c>
      <c r="E27" s="1">
        <v>437</v>
      </c>
    </row>
    <row r="28" spans="1:5" ht="13.5" customHeight="1" x14ac:dyDescent="0.2">
      <c r="A28" s="17" t="s">
        <v>26</v>
      </c>
      <c r="B28" s="1">
        <v>210</v>
      </c>
      <c r="C28" s="1">
        <f t="shared" si="0"/>
        <v>513</v>
      </c>
      <c r="D28" s="1">
        <v>246</v>
      </c>
      <c r="E28" s="1">
        <v>267</v>
      </c>
    </row>
    <row r="29" spans="1:5" ht="13.5" customHeight="1" x14ac:dyDescent="0.2">
      <c r="A29" s="17" t="s">
        <v>27</v>
      </c>
      <c r="B29" s="1">
        <v>245</v>
      </c>
      <c r="C29" s="1">
        <f t="shared" si="0"/>
        <v>673</v>
      </c>
      <c r="D29" s="1">
        <v>298</v>
      </c>
      <c r="E29" s="1">
        <v>375</v>
      </c>
    </row>
    <row r="30" spans="1:5" ht="13.5" customHeight="1" x14ac:dyDescent="0.2">
      <c r="A30" s="17" t="s">
        <v>28</v>
      </c>
      <c r="B30" s="1">
        <v>212</v>
      </c>
      <c r="C30" s="1">
        <f t="shared" si="0"/>
        <v>631</v>
      </c>
      <c r="D30" s="1">
        <v>292</v>
      </c>
      <c r="E30" s="1">
        <v>339</v>
      </c>
    </row>
    <row r="31" spans="1:5" ht="13.5" customHeight="1" x14ac:dyDescent="0.2">
      <c r="A31" s="17" t="s">
        <v>29</v>
      </c>
      <c r="B31" s="1">
        <v>286</v>
      </c>
      <c r="C31" s="1">
        <f t="shared" si="0"/>
        <v>812</v>
      </c>
      <c r="D31" s="1">
        <v>386</v>
      </c>
      <c r="E31" s="1">
        <v>426</v>
      </c>
    </row>
    <row r="32" spans="1:5" ht="13.5" customHeight="1" x14ac:dyDescent="0.2">
      <c r="A32" s="17" t="s">
        <v>30</v>
      </c>
      <c r="B32" s="1">
        <v>281</v>
      </c>
      <c r="C32" s="1">
        <f t="shared" si="0"/>
        <v>842</v>
      </c>
      <c r="D32" s="1">
        <v>402</v>
      </c>
      <c r="E32" s="1">
        <v>440</v>
      </c>
    </row>
    <row r="33" spans="1:5" ht="13.5" customHeight="1" x14ac:dyDescent="0.2">
      <c r="A33" s="17" t="s">
        <v>31</v>
      </c>
      <c r="B33" s="1">
        <v>107</v>
      </c>
      <c r="C33" s="1">
        <f t="shared" si="0"/>
        <v>317</v>
      </c>
      <c r="D33" s="1">
        <v>160</v>
      </c>
      <c r="E33" s="1">
        <v>157</v>
      </c>
    </row>
    <row r="34" spans="1:5" ht="13.5" customHeight="1" x14ac:dyDescent="0.2">
      <c r="A34" s="17" t="s">
        <v>32</v>
      </c>
      <c r="B34" s="1">
        <v>261</v>
      </c>
      <c r="C34" s="1">
        <f t="shared" si="0"/>
        <v>764</v>
      </c>
      <c r="D34" s="1">
        <v>385</v>
      </c>
      <c r="E34" s="1">
        <v>379</v>
      </c>
    </row>
    <row r="35" spans="1:5" ht="13.5" customHeight="1" x14ac:dyDescent="0.2">
      <c r="A35" s="17" t="s">
        <v>33</v>
      </c>
      <c r="B35" s="1">
        <v>137</v>
      </c>
      <c r="C35" s="1">
        <f t="shared" si="0"/>
        <v>418</v>
      </c>
      <c r="D35" s="1">
        <v>198</v>
      </c>
      <c r="E35" s="1">
        <v>220</v>
      </c>
    </row>
    <row r="36" spans="1:5" ht="13.5" customHeight="1" x14ac:dyDescent="0.2">
      <c r="A36" s="17" t="s">
        <v>34</v>
      </c>
      <c r="B36" s="1">
        <v>149</v>
      </c>
      <c r="C36" s="1">
        <f t="shared" si="0"/>
        <v>444</v>
      </c>
      <c r="D36" s="1">
        <v>222</v>
      </c>
      <c r="E36" s="1">
        <v>222</v>
      </c>
    </row>
    <row r="37" spans="1:5" ht="13.5" customHeight="1" x14ac:dyDescent="0.2">
      <c r="A37" s="17" t="s">
        <v>35</v>
      </c>
      <c r="B37" s="1">
        <v>169</v>
      </c>
      <c r="C37" s="1">
        <f t="shared" si="0"/>
        <v>481</v>
      </c>
      <c r="D37" s="1">
        <v>217</v>
      </c>
      <c r="E37" s="1">
        <v>264</v>
      </c>
    </row>
    <row r="38" spans="1:5" ht="13.5" customHeight="1" x14ac:dyDescent="0.2">
      <c r="A38" s="17" t="s">
        <v>36</v>
      </c>
      <c r="B38" s="1">
        <v>152</v>
      </c>
      <c r="C38" s="1">
        <f t="shared" si="0"/>
        <v>455</v>
      </c>
      <c r="D38" s="1">
        <v>213</v>
      </c>
      <c r="E38" s="1">
        <v>242</v>
      </c>
    </row>
    <row r="39" spans="1:5" ht="13.5" customHeight="1" x14ac:dyDescent="0.2">
      <c r="A39" s="17" t="s">
        <v>37</v>
      </c>
      <c r="B39" s="1">
        <v>139</v>
      </c>
      <c r="C39" s="1">
        <f t="shared" si="0"/>
        <v>401</v>
      </c>
      <c r="D39" s="1">
        <v>184</v>
      </c>
      <c r="E39" s="1">
        <v>217</v>
      </c>
    </row>
    <row r="40" spans="1:5" ht="13.5" customHeight="1" x14ac:dyDescent="0.2">
      <c r="A40" s="17" t="s">
        <v>38</v>
      </c>
      <c r="B40" s="1">
        <v>256</v>
      </c>
      <c r="C40" s="1">
        <f t="shared" si="0"/>
        <v>787</v>
      </c>
      <c r="D40" s="1">
        <v>374</v>
      </c>
      <c r="E40" s="1">
        <v>413</v>
      </c>
    </row>
    <row r="41" spans="1:5" ht="13.5" customHeight="1" x14ac:dyDescent="0.2">
      <c r="A41" s="17" t="s">
        <v>39</v>
      </c>
      <c r="B41" s="1">
        <v>281</v>
      </c>
      <c r="C41" s="1">
        <f t="shared" si="0"/>
        <v>919</v>
      </c>
      <c r="D41" s="1">
        <v>454</v>
      </c>
      <c r="E41" s="1">
        <v>465</v>
      </c>
    </row>
    <row r="42" spans="1:5" ht="13.5" customHeight="1" x14ac:dyDescent="0.2">
      <c r="A42" s="17" t="s">
        <v>40</v>
      </c>
      <c r="B42" s="1">
        <v>170</v>
      </c>
      <c r="C42" s="1">
        <f t="shared" si="0"/>
        <v>659</v>
      </c>
      <c r="D42" s="1">
        <v>347</v>
      </c>
      <c r="E42" s="1">
        <v>312</v>
      </c>
    </row>
    <row r="43" spans="1:5" ht="13.5" customHeight="1" x14ac:dyDescent="0.2">
      <c r="A43" s="17" t="s">
        <v>41</v>
      </c>
      <c r="B43" s="1">
        <v>26</v>
      </c>
      <c r="C43" s="1">
        <f t="shared" si="0"/>
        <v>87</v>
      </c>
      <c r="D43" s="1">
        <v>44</v>
      </c>
      <c r="E43" s="1">
        <v>43</v>
      </c>
    </row>
    <row r="44" spans="1:5" ht="13.5" customHeight="1" x14ac:dyDescent="0.2">
      <c r="A44" s="17" t="s">
        <v>42</v>
      </c>
      <c r="B44" s="1">
        <v>45</v>
      </c>
      <c r="C44" s="1">
        <f t="shared" si="0"/>
        <v>144</v>
      </c>
      <c r="D44" s="1">
        <v>71</v>
      </c>
      <c r="E44" s="1">
        <v>73</v>
      </c>
    </row>
    <row r="45" spans="1:5" ht="13.5" customHeight="1" x14ac:dyDescent="0.2">
      <c r="A45" s="17" t="s">
        <v>43</v>
      </c>
      <c r="B45" s="1">
        <v>412</v>
      </c>
      <c r="C45" s="1">
        <f t="shared" si="0"/>
        <v>1212</v>
      </c>
      <c r="D45" s="1">
        <v>595</v>
      </c>
      <c r="E45" s="1">
        <v>617</v>
      </c>
    </row>
    <row r="46" spans="1:5" ht="13.5" customHeight="1" x14ac:dyDescent="0.2">
      <c r="A46" s="17" t="s">
        <v>44</v>
      </c>
      <c r="B46" s="1">
        <v>69</v>
      </c>
      <c r="C46" s="1">
        <f t="shared" si="0"/>
        <v>224</v>
      </c>
      <c r="D46" s="1">
        <v>115</v>
      </c>
      <c r="E46" s="1">
        <v>109</v>
      </c>
    </row>
    <row r="47" spans="1:5" ht="13.5" customHeight="1" x14ac:dyDescent="0.2">
      <c r="A47" s="17" t="s">
        <v>45</v>
      </c>
      <c r="B47" s="1">
        <v>713</v>
      </c>
      <c r="C47" s="1">
        <f t="shared" si="0"/>
        <v>2037</v>
      </c>
      <c r="D47" s="1">
        <v>984</v>
      </c>
      <c r="E47" s="1">
        <v>1053</v>
      </c>
    </row>
    <row r="48" spans="1:5" ht="13.5" customHeight="1" x14ac:dyDescent="0.2">
      <c r="A48" s="17" t="s">
        <v>46</v>
      </c>
      <c r="B48" s="1">
        <v>370</v>
      </c>
      <c r="C48" s="1">
        <f t="shared" si="0"/>
        <v>941</v>
      </c>
      <c r="D48" s="1">
        <v>464</v>
      </c>
      <c r="E48" s="1">
        <v>477</v>
      </c>
    </row>
    <row r="49" spans="1:5" ht="13.5" customHeight="1" x14ac:dyDescent="0.2">
      <c r="A49" s="17" t="s">
        <v>47</v>
      </c>
      <c r="B49" s="1">
        <v>594</v>
      </c>
      <c r="C49" s="1">
        <f t="shared" si="0"/>
        <v>1340</v>
      </c>
      <c r="D49" s="1">
        <v>670</v>
      </c>
      <c r="E49" s="1">
        <v>670</v>
      </c>
    </row>
    <row r="50" spans="1:5" ht="13.5" customHeight="1" x14ac:dyDescent="0.2">
      <c r="A50" s="17" t="s">
        <v>48</v>
      </c>
      <c r="B50" s="1">
        <v>544</v>
      </c>
      <c r="C50" s="1">
        <f t="shared" si="0"/>
        <v>1374</v>
      </c>
      <c r="D50" s="1">
        <v>693</v>
      </c>
      <c r="E50" s="1">
        <v>681</v>
      </c>
    </row>
    <row r="51" spans="1:5" ht="13.5" customHeight="1" x14ac:dyDescent="0.2">
      <c r="A51" s="17" t="s">
        <v>49</v>
      </c>
      <c r="B51" s="1">
        <v>889</v>
      </c>
      <c r="C51" s="1">
        <f t="shared" si="0"/>
        <v>1963</v>
      </c>
      <c r="D51" s="1">
        <v>932</v>
      </c>
      <c r="E51" s="1">
        <v>1031</v>
      </c>
    </row>
    <row r="52" spans="1:5" ht="13.5" customHeight="1" x14ac:dyDescent="0.2">
      <c r="A52" s="17" t="s">
        <v>50</v>
      </c>
      <c r="B52" s="1">
        <v>407</v>
      </c>
      <c r="C52" s="1">
        <f t="shared" si="0"/>
        <v>1036</v>
      </c>
      <c r="D52" s="1">
        <v>514</v>
      </c>
      <c r="E52" s="1">
        <v>522</v>
      </c>
    </row>
    <row r="53" spans="1:5" ht="13.5" customHeight="1" x14ac:dyDescent="0.2">
      <c r="A53" s="17" t="s">
        <v>51</v>
      </c>
      <c r="B53" s="1">
        <v>283</v>
      </c>
      <c r="C53" s="1">
        <f t="shared" si="0"/>
        <v>579</v>
      </c>
      <c r="D53" s="1">
        <v>282</v>
      </c>
      <c r="E53" s="1">
        <v>297</v>
      </c>
    </row>
    <row r="54" spans="1:5" ht="13.5" customHeight="1" x14ac:dyDescent="0.2">
      <c r="A54" s="17" t="s">
        <v>52</v>
      </c>
      <c r="B54" s="1">
        <v>463</v>
      </c>
      <c r="C54" s="1">
        <f t="shared" si="0"/>
        <v>1169</v>
      </c>
      <c r="D54" s="1">
        <v>582</v>
      </c>
      <c r="E54" s="1">
        <v>587</v>
      </c>
    </row>
    <row r="55" spans="1:5" ht="13.5" customHeight="1" x14ac:dyDescent="0.2">
      <c r="A55" s="17" t="s">
        <v>53</v>
      </c>
      <c r="B55" s="1">
        <v>166</v>
      </c>
      <c r="C55" s="1">
        <f t="shared" si="0"/>
        <v>517</v>
      </c>
      <c r="D55" s="1">
        <v>238</v>
      </c>
      <c r="E55" s="1">
        <v>279</v>
      </c>
    </row>
    <row r="56" spans="1:5" ht="13.5" customHeight="1" x14ac:dyDescent="0.2">
      <c r="A56" s="17" t="s">
        <v>131</v>
      </c>
      <c r="B56" s="1">
        <v>1187</v>
      </c>
      <c r="C56" s="1">
        <f t="shared" si="0"/>
        <v>2705</v>
      </c>
      <c r="D56" s="1">
        <v>1277</v>
      </c>
      <c r="E56" s="1">
        <v>1428</v>
      </c>
    </row>
    <row r="57" spans="1:5" ht="13.5" customHeight="1" x14ac:dyDescent="0.2">
      <c r="A57" s="17" t="s">
        <v>54</v>
      </c>
      <c r="B57" s="1">
        <v>569</v>
      </c>
      <c r="C57" s="1">
        <f t="shared" si="0"/>
        <v>1367</v>
      </c>
      <c r="D57" s="1">
        <v>671</v>
      </c>
      <c r="E57" s="1">
        <v>696</v>
      </c>
    </row>
    <row r="58" spans="1:5" ht="13.5" customHeight="1" x14ac:dyDescent="0.2">
      <c r="A58" s="17" t="s">
        <v>55</v>
      </c>
      <c r="B58" s="1">
        <v>391</v>
      </c>
      <c r="C58" s="1">
        <f t="shared" si="0"/>
        <v>968</v>
      </c>
      <c r="D58" s="1">
        <v>457</v>
      </c>
      <c r="E58" s="1">
        <v>511</v>
      </c>
    </row>
    <row r="59" spans="1:5" ht="13.5" customHeight="1" x14ac:dyDescent="0.2">
      <c r="A59" s="17" t="s">
        <v>56</v>
      </c>
      <c r="B59" s="1">
        <v>615</v>
      </c>
      <c r="C59" s="1">
        <f t="shared" si="0"/>
        <v>1641</v>
      </c>
      <c r="D59" s="1">
        <v>827</v>
      </c>
      <c r="E59" s="1">
        <v>814</v>
      </c>
    </row>
    <row r="60" spans="1:5" ht="13.5" customHeight="1" x14ac:dyDescent="0.2">
      <c r="A60" s="17" t="s">
        <v>57</v>
      </c>
      <c r="B60" s="1">
        <v>148</v>
      </c>
      <c r="C60" s="1">
        <f t="shared" si="0"/>
        <v>384</v>
      </c>
      <c r="D60" s="1">
        <v>185</v>
      </c>
      <c r="E60" s="1">
        <v>199</v>
      </c>
    </row>
    <row r="61" spans="1:5" ht="13.5" customHeight="1" x14ac:dyDescent="0.2">
      <c r="A61" s="17" t="s">
        <v>58</v>
      </c>
      <c r="B61" s="1">
        <v>1022</v>
      </c>
      <c r="C61" s="1">
        <f t="shared" si="0"/>
        <v>2538</v>
      </c>
      <c r="D61" s="1">
        <v>1269</v>
      </c>
      <c r="E61" s="1">
        <v>1269</v>
      </c>
    </row>
    <row r="62" spans="1:5" ht="13.5" customHeight="1" x14ac:dyDescent="0.2">
      <c r="A62" s="17" t="s">
        <v>59</v>
      </c>
      <c r="B62" s="1">
        <v>645</v>
      </c>
      <c r="C62" s="1">
        <f t="shared" si="0"/>
        <v>1435</v>
      </c>
      <c r="D62" s="1">
        <v>710</v>
      </c>
      <c r="E62" s="1">
        <v>725</v>
      </c>
    </row>
    <row r="63" spans="1:5" ht="13.5" customHeight="1" x14ac:dyDescent="0.2">
      <c r="A63" s="17" t="s">
        <v>60</v>
      </c>
      <c r="B63" s="1">
        <v>209</v>
      </c>
      <c r="C63" s="1">
        <f t="shared" si="0"/>
        <v>506</v>
      </c>
      <c r="D63" s="1">
        <v>258</v>
      </c>
      <c r="E63" s="1">
        <v>248</v>
      </c>
    </row>
    <row r="64" spans="1:5" ht="13.5" customHeight="1" x14ac:dyDescent="0.2">
      <c r="A64" s="17" t="s">
        <v>61</v>
      </c>
      <c r="B64" s="1">
        <v>436</v>
      </c>
      <c r="C64" s="1">
        <f t="shared" si="0"/>
        <v>1044</v>
      </c>
      <c r="D64" s="1">
        <v>515</v>
      </c>
      <c r="E64" s="1">
        <v>529</v>
      </c>
    </row>
    <row r="65" spans="1:5" ht="13.5" customHeight="1" x14ac:dyDescent="0.2">
      <c r="A65" s="17" t="s">
        <v>62</v>
      </c>
      <c r="B65" s="1">
        <v>281</v>
      </c>
      <c r="C65" s="1">
        <f t="shared" si="0"/>
        <v>758</v>
      </c>
      <c r="D65" s="1">
        <v>375</v>
      </c>
      <c r="E65" s="1">
        <v>383</v>
      </c>
    </row>
    <row r="66" spans="1:5" ht="13.5" customHeight="1" x14ac:dyDescent="0.2">
      <c r="A66" s="17" t="s">
        <v>63</v>
      </c>
      <c r="B66" s="1">
        <v>10</v>
      </c>
      <c r="C66" s="1">
        <f t="shared" si="0"/>
        <v>15</v>
      </c>
      <c r="D66" s="1">
        <v>12</v>
      </c>
      <c r="E66" s="1">
        <v>3</v>
      </c>
    </row>
    <row r="67" spans="1:5" ht="13.5" customHeight="1" x14ac:dyDescent="0.2">
      <c r="A67" s="17" t="s">
        <v>64</v>
      </c>
      <c r="B67" s="1">
        <v>414</v>
      </c>
      <c r="C67" s="1">
        <f t="shared" si="0"/>
        <v>1040</v>
      </c>
      <c r="D67" s="1">
        <v>501</v>
      </c>
      <c r="E67" s="1">
        <v>539</v>
      </c>
    </row>
    <row r="68" spans="1:5" ht="13.5" customHeight="1" x14ac:dyDescent="0.2">
      <c r="A68" s="17" t="s">
        <v>65</v>
      </c>
      <c r="B68" s="1">
        <v>204</v>
      </c>
      <c r="C68" s="1">
        <f t="shared" ref="C68:C121" si="1">SUM(D68:E68)</f>
        <v>430</v>
      </c>
      <c r="D68" s="1">
        <v>220</v>
      </c>
      <c r="E68" s="1">
        <v>210</v>
      </c>
    </row>
    <row r="69" spans="1:5" ht="13.5" customHeight="1" x14ac:dyDescent="0.2">
      <c r="A69" s="17" t="s">
        <v>66</v>
      </c>
      <c r="B69" s="1">
        <v>173</v>
      </c>
      <c r="C69" s="1">
        <f t="shared" si="1"/>
        <v>460</v>
      </c>
      <c r="D69" s="1">
        <v>227</v>
      </c>
      <c r="E69" s="1">
        <v>233</v>
      </c>
    </row>
    <row r="70" spans="1:5" ht="13.5" customHeight="1" x14ac:dyDescent="0.2">
      <c r="A70" s="17" t="s">
        <v>67</v>
      </c>
      <c r="B70" s="1">
        <v>121</v>
      </c>
      <c r="C70" s="1">
        <f t="shared" si="1"/>
        <v>314</v>
      </c>
      <c r="D70" s="1">
        <v>150</v>
      </c>
      <c r="E70" s="1">
        <v>164</v>
      </c>
    </row>
    <row r="71" spans="1:5" ht="13.5" customHeight="1" x14ac:dyDescent="0.2">
      <c r="A71" s="17" t="s">
        <v>68</v>
      </c>
      <c r="B71" s="1">
        <v>136</v>
      </c>
      <c r="C71" s="1">
        <f t="shared" si="1"/>
        <v>343</v>
      </c>
      <c r="D71" s="1">
        <v>167</v>
      </c>
      <c r="E71" s="1">
        <v>176</v>
      </c>
    </row>
    <row r="72" spans="1:5" ht="13.5" customHeight="1" x14ac:dyDescent="0.2">
      <c r="A72" s="17" t="s">
        <v>69</v>
      </c>
      <c r="B72" s="1">
        <v>208</v>
      </c>
      <c r="C72" s="1">
        <f t="shared" si="1"/>
        <v>511</v>
      </c>
      <c r="D72" s="1">
        <v>240</v>
      </c>
      <c r="E72" s="1">
        <v>271</v>
      </c>
    </row>
    <row r="73" spans="1:5" ht="13.5" customHeight="1" x14ac:dyDescent="0.2">
      <c r="A73" s="17" t="s">
        <v>70</v>
      </c>
      <c r="B73" s="1">
        <v>232</v>
      </c>
      <c r="C73" s="1">
        <f t="shared" si="1"/>
        <v>615</v>
      </c>
      <c r="D73" s="1">
        <v>325</v>
      </c>
      <c r="E73" s="1">
        <v>290</v>
      </c>
    </row>
    <row r="74" spans="1:5" ht="13.5" customHeight="1" x14ac:dyDescent="0.2">
      <c r="A74" s="17" t="s">
        <v>71</v>
      </c>
      <c r="B74" s="1">
        <v>67</v>
      </c>
      <c r="C74" s="1">
        <f t="shared" si="1"/>
        <v>184</v>
      </c>
      <c r="D74" s="1">
        <v>85</v>
      </c>
      <c r="E74" s="1">
        <v>99</v>
      </c>
    </row>
    <row r="75" spans="1:5" ht="13.5" customHeight="1" x14ac:dyDescent="0.2">
      <c r="A75" s="17" t="s">
        <v>72</v>
      </c>
      <c r="B75" s="1">
        <v>81</v>
      </c>
      <c r="C75" s="1">
        <f t="shared" si="1"/>
        <v>166</v>
      </c>
      <c r="D75" s="1">
        <v>86</v>
      </c>
      <c r="E75" s="1">
        <v>80</v>
      </c>
    </row>
    <row r="76" spans="1:5" ht="13.5" customHeight="1" x14ac:dyDescent="0.2">
      <c r="A76" s="17" t="s">
        <v>73</v>
      </c>
      <c r="B76" s="1">
        <v>158</v>
      </c>
      <c r="C76" s="1">
        <f t="shared" si="1"/>
        <v>375</v>
      </c>
      <c r="D76" s="1">
        <v>181</v>
      </c>
      <c r="E76" s="1">
        <v>194</v>
      </c>
    </row>
    <row r="77" spans="1:5" ht="13.5" customHeight="1" x14ac:dyDescent="0.2">
      <c r="A77" s="17" t="s">
        <v>74</v>
      </c>
      <c r="B77" s="1">
        <v>70</v>
      </c>
      <c r="C77" s="1">
        <f t="shared" si="1"/>
        <v>147</v>
      </c>
      <c r="D77" s="1">
        <v>86</v>
      </c>
      <c r="E77" s="1">
        <v>61</v>
      </c>
    </row>
    <row r="78" spans="1:5" ht="13.5" customHeight="1" x14ac:dyDescent="0.2">
      <c r="A78" s="17" t="s">
        <v>75</v>
      </c>
      <c r="B78" s="1">
        <v>232</v>
      </c>
      <c r="C78" s="1">
        <f t="shared" si="1"/>
        <v>640</v>
      </c>
      <c r="D78" s="1">
        <v>311</v>
      </c>
      <c r="E78" s="1">
        <v>329</v>
      </c>
    </row>
    <row r="79" spans="1:5" ht="13.5" customHeight="1" x14ac:dyDescent="0.2">
      <c r="A79" s="17" t="s">
        <v>76</v>
      </c>
      <c r="B79" s="1">
        <v>195</v>
      </c>
      <c r="C79" s="1">
        <f t="shared" si="1"/>
        <v>542</v>
      </c>
      <c r="D79" s="1">
        <v>266</v>
      </c>
      <c r="E79" s="1">
        <v>276</v>
      </c>
    </row>
    <row r="80" spans="1:5" ht="13.5" customHeight="1" x14ac:dyDescent="0.2">
      <c r="A80" s="17" t="s">
        <v>77</v>
      </c>
      <c r="B80" s="1">
        <v>235</v>
      </c>
      <c r="C80" s="1">
        <f t="shared" si="1"/>
        <v>656</v>
      </c>
      <c r="D80" s="1">
        <v>318</v>
      </c>
      <c r="E80" s="1">
        <v>338</v>
      </c>
    </row>
    <row r="81" spans="1:5" ht="13.5" customHeight="1" x14ac:dyDescent="0.2">
      <c r="A81" s="17" t="s">
        <v>78</v>
      </c>
      <c r="B81" s="1">
        <v>454</v>
      </c>
      <c r="C81" s="1">
        <f t="shared" si="1"/>
        <v>1293</v>
      </c>
      <c r="D81" s="1">
        <v>629</v>
      </c>
      <c r="E81" s="1">
        <v>664</v>
      </c>
    </row>
    <row r="82" spans="1:5" ht="13.5" customHeight="1" x14ac:dyDescent="0.2">
      <c r="A82" s="17" t="s">
        <v>79</v>
      </c>
      <c r="B82" s="1">
        <v>429</v>
      </c>
      <c r="C82" s="1">
        <f t="shared" si="1"/>
        <v>1268</v>
      </c>
      <c r="D82" s="1">
        <v>603</v>
      </c>
      <c r="E82" s="1">
        <v>665</v>
      </c>
    </row>
    <row r="83" spans="1:5" ht="13.5" customHeight="1" x14ac:dyDescent="0.2">
      <c r="A83" s="17" t="s">
        <v>80</v>
      </c>
      <c r="B83" s="1">
        <v>406</v>
      </c>
      <c r="C83" s="1">
        <f t="shared" si="1"/>
        <v>1047</v>
      </c>
      <c r="D83" s="1">
        <v>481</v>
      </c>
      <c r="E83" s="1">
        <v>566</v>
      </c>
    </row>
    <row r="84" spans="1:5" ht="13.5" customHeight="1" x14ac:dyDescent="0.2">
      <c r="A84" s="17" t="s">
        <v>81</v>
      </c>
      <c r="B84" s="1">
        <v>521</v>
      </c>
      <c r="C84" s="1">
        <f t="shared" si="1"/>
        <v>1414</v>
      </c>
      <c r="D84" s="1">
        <v>719</v>
      </c>
      <c r="E84" s="1">
        <v>695</v>
      </c>
    </row>
    <row r="85" spans="1:5" ht="13.5" customHeight="1" x14ac:dyDescent="0.2">
      <c r="A85" s="17" t="s">
        <v>82</v>
      </c>
      <c r="B85" s="1">
        <v>593</v>
      </c>
      <c r="C85" s="1">
        <f t="shared" si="1"/>
        <v>1432</v>
      </c>
      <c r="D85" s="1">
        <v>703</v>
      </c>
      <c r="E85" s="1">
        <v>729</v>
      </c>
    </row>
    <row r="86" spans="1:5" ht="13.5" customHeight="1" x14ac:dyDescent="0.2">
      <c r="A86" s="17" t="s">
        <v>83</v>
      </c>
      <c r="B86" s="1">
        <v>469</v>
      </c>
      <c r="C86" s="1">
        <f t="shared" si="1"/>
        <v>1166</v>
      </c>
      <c r="D86" s="1">
        <v>540</v>
      </c>
      <c r="E86" s="1">
        <v>626</v>
      </c>
    </row>
    <row r="87" spans="1:5" ht="13.5" customHeight="1" x14ac:dyDescent="0.2">
      <c r="A87" s="17" t="s">
        <v>84</v>
      </c>
      <c r="B87" s="1">
        <v>392</v>
      </c>
      <c r="C87" s="1">
        <f t="shared" si="1"/>
        <v>1067</v>
      </c>
      <c r="D87" s="1">
        <v>508</v>
      </c>
      <c r="E87" s="1">
        <v>559</v>
      </c>
    </row>
    <row r="88" spans="1:5" ht="13.5" customHeight="1" x14ac:dyDescent="0.2">
      <c r="A88" s="17" t="s">
        <v>85</v>
      </c>
      <c r="B88" s="1">
        <v>116</v>
      </c>
      <c r="C88" s="1">
        <f t="shared" si="1"/>
        <v>250</v>
      </c>
      <c r="D88" s="1">
        <v>116</v>
      </c>
      <c r="E88" s="1">
        <v>134</v>
      </c>
    </row>
    <row r="89" spans="1:5" ht="13.5" customHeight="1" x14ac:dyDescent="0.2">
      <c r="A89" s="17" t="s">
        <v>86</v>
      </c>
      <c r="B89" s="1">
        <v>272</v>
      </c>
      <c r="C89" s="1">
        <f t="shared" si="1"/>
        <v>537</v>
      </c>
      <c r="D89" s="1">
        <v>254</v>
      </c>
      <c r="E89" s="1">
        <v>283</v>
      </c>
    </row>
    <row r="90" spans="1:5" ht="13.5" customHeight="1" x14ac:dyDescent="0.2">
      <c r="A90" s="17" t="s">
        <v>87</v>
      </c>
      <c r="B90" s="1">
        <v>247</v>
      </c>
      <c r="C90" s="1">
        <f t="shared" si="1"/>
        <v>550</v>
      </c>
      <c r="D90" s="1">
        <v>253</v>
      </c>
      <c r="E90" s="1">
        <v>297</v>
      </c>
    </row>
    <row r="91" spans="1:5" ht="13.5" customHeight="1" x14ac:dyDescent="0.2">
      <c r="A91" s="17" t="s">
        <v>88</v>
      </c>
      <c r="B91" s="1">
        <v>187</v>
      </c>
      <c r="C91" s="1">
        <f t="shared" si="1"/>
        <v>385</v>
      </c>
      <c r="D91" s="1">
        <v>179</v>
      </c>
      <c r="E91" s="1">
        <v>206</v>
      </c>
    </row>
    <row r="92" spans="1:5" ht="13.5" customHeight="1" x14ac:dyDescent="0.2">
      <c r="A92" s="17" t="s">
        <v>89</v>
      </c>
      <c r="B92" s="1">
        <v>157</v>
      </c>
      <c r="C92" s="1">
        <f t="shared" si="1"/>
        <v>393</v>
      </c>
      <c r="D92" s="1">
        <v>207</v>
      </c>
      <c r="E92" s="1">
        <v>186</v>
      </c>
    </row>
    <row r="93" spans="1:5" ht="13.5" customHeight="1" x14ac:dyDescent="0.2">
      <c r="A93" s="17" t="s">
        <v>90</v>
      </c>
      <c r="B93" s="1">
        <v>337</v>
      </c>
      <c r="C93" s="1">
        <f t="shared" si="1"/>
        <v>693</v>
      </c>
      <c r="D93" s="1">
        <v>364</v>
      </c>
      <c r="E93" s="1">
        <v>329</v>
      </c>
    </row>
    <row r="94" spans="1:5" ht="13.5" customHeight="1" x14ac:dyDescent="0.2">
      <c r="A94" s="17" t="s">
        <v>91</v>
      </c>
      <c r="B94" s="1">
        <v>519</v>
      </c>
      <c r="C94" s="1">
        <f t="shared" si="1"/>
        <v>1239</v>
      </c>
      <c r="D94" s="1">
        <v>626</v>
      </c>
      <c r="E94" s="1">
        <v>613</v>
      </c>
    </row>
    <row r="95" spans="1:5" ht="13.5" customHeight="1" x14ac:dyDescent="0.2">
      <c r="A95" s="17" t="s">
        <v>92</v>
      </c>
      <c r="B95" s="1">
        <v>406</v>
      </c>
      <c r="C95" s="1">
        <f t="shared" si="1"/>
        <v>875</v>
      </c>
      <c r="D95" s="1">
        <v>449</v>
      </c>
      <c r="E95" s="1">
        <v>426</v>
      </c>
    </row>
    <row r="96" spans="1:5" ht="13.5" customHeight="1" x14ac:dyDescent="0.2">
      <c r="A96" s="17" t="s">
        <v>93</v>
      </c>
      <c r="B96" s="1">
        <v>344</v>
      </c>
      <c r="C96" s="1">
        <f t="shared" si="1"/>
        <v>834</v>
      </c>
      <c r="D96" s="1">
        <v>403</v>
      </c>
      <c r="E96" s="1">
        <v>431</v>
      </c>
    </row>
    <row r="97" spans="1:5" ht="13.5" customHeight="1" x14ac:dyDescent="0.2">
      <c r="A97" s="17" t="s">
        <v>94</v>
      </c>
      <c r="B97" s="1">
        <v>292</v>
      </c>
      <c r="C97" s="1">
        <f t="shared" si="1"/>
        <v>585</v>
      </c>
      <c r="D97" s="1">
        <v>301</v>
      </c>
      <c r="E97" s="1">
        <v>284</v>
      </c>
    </row>
    <row r="98" spans="1:5" ht="13.5" customHeight="1" x14ac:dyDescent="0.2">
      <c r="A98" s="17" t="s">
        <v>95</v>
      </c>
      <c r="B98" s="1">
        <v>59</v>
      </c>
      <c r="C98" s="1">
        <f t="shared" si="1"/>
        <v>127</v>
      </c>
      <c r="D98" s="1">
        <v>60</v>
      </c>
      <c r="E98" s="1">
        <v>67</v>
      </c>
    </row>
    <row r="99" spans="1:5" ht="13.5" customHeight="1" x14ac:dyDescent="0.2">
      <c r="A99" s="17" t="s">
        <v>96</v>
      </c>
      <c r="B99" s="1">
        <v>134</v>
      </c>
      <c r="C99" s="1">
        <f t="shared" si="1"/>
        <v>291</v>
      </c>
      <c r="D99" s="1">
        <v>150</v>
      </c>
      <c r="E99" s="1">
        <v>141</v>
      </c>
    </row>
    <row r="100" spans="1:5" ht="13.5" customHeight="1" x14ac:dyDescent="0.2">
      <c r="A100" s="17" t="s">
        <v>97</v>
      </c>
      <c r="B100" s="1">
        <v>85</v>
      </c>
      <c r="C100" s="1">
        <f t="shared" si="1"/>
        <v>135</v>
      </c>
      <c r="D100" s="1">
        <v>56</v>
      </c>
      <c r="E100" s="1">
        <v>79</v>
      </c>
    </row>
    <row r="101" spans="1:5" ht="13.5" customHeight="1" x14ac:dyDescent="0.2">
      <c r="A101" s="17" t="s">
        <v>98</v>
      </c>
      <c r="B101" s="1">
        <v>182</v>
      </c>
      <c r="C101" s="1">
        <f t="shared" si="1"/>
        <v>340</v>
      </c>
      <c r="D101" s="1">
        <v>158</v>
      </c>
      <c r="E101" s="1">
        <v>182</v>
      </c>
    </row>
    <row r="102" spans="1:5" ht="13.5" customHeight="1" x14ac:dyDescent="0.2">
      <c r="A102" s="17" t="s">
        <v>99</v>
      </c>
      <c r="B102" s="1">
        <v>125</v>
      </c>
      <c r="C102" s="1">
        <f t="shared" si="1"/>
        <v>243</v>
      </c>
      <c r="D102" s="1">
        <v>118</v>
      </c>
      <c r="E102" s="1">
        <v>125</v>
      </c>
    </row>
    <row r="103" spans="1:5" ht="13.5" customHeight="1" x14ac:dyDescent="0.2">
      <c r="A103" s="17" t="s">
        <v>100</v>
      </c>
      <c r="B103" s="1">
        <v>312</v>
      </c>
      <c r="C103" s="1">
        <f t="shared" si="1"/>
        <v>689</v>
      </c>
      <c r="D103" s="1">
        <v>317</v>
      </c>
      <c r="E103" s="1">
        <v>372</v>
      </c>
    </row>
    <row r="104" spans="1:5" ht="13.5" customHeight="1" x14ac:dyDescent="0.2">
      <c r="A104" s="17" t="s">
        <v>101</v>
      </c>
      <c r="B104" s="1">
        <v>223</v>
      </c>
      <c r="C104" s="1">
        <f t="shared" si="1"/>
        <v>374</v>
      </c>
      <c r="D104" s="1">
        <v>219</v>
      </c>
      <c r="E104" s="1">
        <v>155</v>
      </c>
    </row>
    <row r="105" spans="1:5" ht="13.5" customHeight="1" x14ac:dyDescent="0.2">
      <c r="A105" s="17" t="s">
        <v>102</v>
      </c>
      <c r="B105" s="1">
        <v>207</v>
      </c>
      <c r="C105" s="1">
        <f t="shared" si="1"/>
        <v>453</v>
      </c>
      <c r="D105" s="1">
        <v>248</v>
      </c>
      <c r="E105" s="1">
        <v>205</v>
      </c>
    </row>
    <row r="106" spans="1:5" ht="13.5" customHeight="1" x14ac:dyDescent="0.2">
      <c r="A106" s="17" t="s">
        <v>103</v>
      </c>
      <c r="B106" s="1">
        <v>31</v>
      </c>
      <c r="C106" s="1">
        <f t="shared" si="1"/>
        <v>99</v>
      </c>
      <c r="D106" s="1">
        <v>45</v>
      </c>
      <c r="E106" s="1">
        <v>54</v>
      </c>
    </row>
    <row r="107" spans="1:5" ht="13.5" customHeight="1" x14ac:dyDescent="0.2">
      <c r="A107" s="17" t="s">
        <v>104</v>
      </c>
      <c r="B107" s="1">
        <v>186</v>
      </c>
      <c r="C107" s="1">
        <f t="shared" si="1"/>
        <v>501</v>
      </c>
      <c r="D107" s="1">
        <v>245</v>
      </c>
      <c r="E107" s="1">
        <v>256</v>
      </c>
    </row>
    <row r="108" spans="1:5" ht="13.5" customHeight="1" x14ac:dyDescent="0.2">
      <c r="A108" s="17" t="s">
        <v>105</v>
      </c>
      <c r="B108" s="1">
        <v>521</v>
      </c>
      <c r="C108" s="1">
        <f t="shared" si="1"/>
        <v>1143</v>
      </c>
      <c r="D108" s="1">
        <v>615</v>
      </c>
      <c r="E108" s="1">
        <v>528</v>
      </c>
    </row>
    <row r="109" spans="1:5" ht="13.5" customHeight="1" x14ac:dyDescent="0.2">
      <c r="A109" s="17" t="s">
        <v>106</v>
      </c>
      <c r="B109" s="1">
        <v>1</v>
      </c>
      <c r="C109" s="1">
        <f t="shared" si="1"/>
        <v>1</v>
      </c>
      <c r="D109" s="1">
        <v>1</v>
      </c>
      <c r="E109" s="1">
        <v>0</v>
      </c>
    </row>
    <row r="110" spans="1:5" ht="13.5" customHeight="1" x14ac:dyDescent="0.2">
      <c r="A110" s="17" t="s">
        <v>107</v>
      </c>
      <c r="B110" s="1">
        <v>229</v>
      </c>
      <c r="C110" s="1">
        <f t="shared" si="1"/>
        <v>652</v>
      </c>
      <c r="D110" s="1">
        <v>344</v>
      </c>
      <c r="E110" s="1">
        <v>308</v>
      </c>
    </row>
    <row r="111" spans="1:5" ht="13.5" customHeight="1" x14ac:dyDescent="0.2">
      <c r="A111" s="17" t="s">
        <v>108</v>
      </c>
      <c r="B111" s="1">
        <v>131</v>
      </c>
      <c r="C111" s="1">
        <f t="shared" si="1"/>
        <v>361</v>
      </c>
      <c r="D111" s="1">
        <v>185</v>
      </c>
      <c r="E111" s="1">
        <v>176</v>
      </c>
    </row>
    <row r="112" spans="1:5" ht="13.5" customHeight="1" x14ac:dyDescent="0.2">
      <c r="A112" s="17" t="s">
        <v>109</v>
      </c>
      <c r="B112" s="1">
        <v>198</v>
      </c>
      <c r="C112" s="1">
        <f t="shared" si="1"/>
        <v>566</v>
      </c>
      <c r="D112" s="1">
        <v>279</v>
      </c>
      <c r="E112" s="1">
        <v>287</v>
      </c>
    </row>
    <row r="113" spans="1:5" ht="13.5" customHeight="1" x14ac:dyDescent="0.2">
      <c r="A113" s="17" t="s">
        <v>110</v>
      </c>
      <c r="B113" s="1">
        <v>257</v>
      </c>
      <c r="C113" s="1">
        <f t="shared" si="1"/>
        <v>639</v>
      </c>
      <c r="D113" s="1">
        <v>343</v>
      </c>
      <c r="E113" s="1">
        <v>296</v>
      </c>
    </row>
    <row r="114" spans="1:5" ht="13.5" customHeight="1" x14ac:dyDescent="0.2">
      <c r="A114" s="17" t="s">
        <v>111</v>
      </c>
      <c r="B114" s="1">
        <v>169</v>
      </c>
      <c r="C114" s="1">
        <f t="shared" si="1"/>
        <v>516</v>
      </c>
      <c r="D114" s="1">
        <v>252</v>
      </c>
      <c r="E114" s="1">
        <v>264</v>
      </c>
    </row>
    <row r="115" spans="1:5" ht="13.5" customHeight="1" x14ac:dyDescent="0.2">
      <c r="A115" s="17" t="s">
        <v>112</v>
      </c>
      <c r="B115" s="1">
        <v>217</v>
      </c>
      <c r="C115" s="1">
        <f t="shared" si="1"/>
        <v>595</v>
      </c>
      <c r="D115" s="1">
        <v>307</v>
      </c>
      <c r="E115" s="1">
        <v>288</v>
      </c>
    </row>
    <row r="116" spans="1:5" ht="13.5" customHeight="1" x14ac:dyDescent="0.2">
      <c r="A116" s="17" t="s">
        <v>113</v>
      </c>
      <c r="B116" s="1">
        <v>30</v>
      </c>
      <c r="C116" s="1">
        <f t="shared" si="1"/>
        <v>67</v>
      </c>
      <c r="D116" s="1">
        <v>40</v>
      </c>
      <c r="E116" s="1">
        <v>27</v>
      </c>
    </row>
    <row r="117" spans="1:5" ht="13.5" customHeight="1" x14ac:dyDescent="0.2">
      <c r="A117" s="17" t="s">
        <v>114</v>
      </c>
      <c r="B117" s="1">
        <v>19</v>
      </c>
      <c r="C117" s="1">
        <f t="shared" si="1"/>
        <v>26</v>
      </c>
      <c r="D117" s="1">
        <v>17</v>
      </c>
      <c r="E117" s="1">
        <v>9</v>
      </c>
    </row>
    <row r="118" spans="1:5" ht="13.5" customHeight="1" x14ac:dyDescent="0.2">
      <c r="A118" s="17" t="s">
        <v>115</v>
      </c>
      <c r="B118" s="1">
        <v>17</v>
      </c>
      <c r="C118" s="1">
        <f t="shared" si="1"/>
        <v>51</v>
      </c>
      <c r="D118" s="1">
        <v>23</v>
      </c>
      <c r="E118" s="1">
        <v>28</v>
      </c>
    </row>
    <row r="119" spans="1:5" ht="13.5" customHeight="1" x14ac:dyDescent="0.2">
      <c r="A119" s="17" t="s">
        <v>116</v>
      </c>
      <c r="B119" s="1">
        <v>74</v>
      </c>
      <c r="C119" s="1">
        <f t="shared" si="1"/>
        <v>157</v>
      </c>
      <c r="D119" s="1">
        <v>87</v>
      </c>
      <c r="E119" s="1">
        <v>70</v>
      </c>
    </row>
    <row r="120" spans="1:5" ht="13.5" customHeight="1" x14ac:dyDescent="0.2">
      <c r="A120" s="17" t="s">
        <v>117</v>
      </c>
      <c r="B120" s="1">
        <v>37</v>
      </c>
      <c r="C120" s="1">
        <f t="shared" si="1"/>
        <v>89</v>
      </c>
      <c r="D120" s="1">
        <v>48</v>
      </c>
      <c r="E120" s="1">
        <v>41</v>
      </c>
    </row>
    <row r="121" spans="1:5" ht="13.5" customHeight="1" x14ac:dyDescent="0.2">
      <c r="A121" s="17" t="s">
        <v>118</v>
      </c>
      <c r="B121" s="1">
        <v>27</v>
      </c>
      <c r="C121" s="1">
        <f t="shared" si="1"/>
        <v>42</v>
      </c>
      <c r="D121" s="1">
        <v>27</v>
      </c>
      <c r="E121" s="1">
        <v>15</v>
      </c>
    </row>
    <row r="122" spans="1:5" ht="13.5" customHeight="1" x14ac:dyDescent="0.2">
      <c r="A122" s="17" t="s">
        <v>119</v>
      </c>
      <c r="B122" s="1"/>
      <c r="C122" s="1"/>
      <c r="D122" s="1"/>
      <c r="E122" s="1"/>
    </row>
    <row r="123" spans="1:5" ht="13.5" customHeight="1" x14ac:dyDescent="0.2">
      <c r="A123" s="17" t="s">
        <v>120</v>
      </c>
      <c r="B123" s="1">
        <v>358</v>
      </c>
      <c r="C123" s="1">
        <f t="shared" ref="C123:C133" si="2">SUM(D123:E123)</f>
        <v>993</v>
      </c>
      <c r="D123" s="1">
        <v>493</v>
      </c>
      <c r="E123" s="1">
        <v>500</v>
      </c>
    </row>
    <row r="124" spans="1:5" ht="13.5" customHeight="1" x14ac:dyDescent="0.2">
      <c r="A124" s="17" t="s">
        <v>121</v>
      </c>
      <c r="B124" s="1">
        <v>187</v>
      </c>
      <c r="C124" s="1">
        <f t="shared" si="2"/>
        <v>542</v>
      </c>
      <c r="D124" s="1">
        <v>259</v>
      </c>
      <c r="E124" s="1">
        <v>283</v>
      </c>
    </row>
    <row r="125" spans="1:5" ht="13.5" customHeight="1" x14ac:dyDescent="0.2">
      <c r="A125" s="17" t="s">
        <v>132</v>
      </c>
      <c r="B125" s="1">
        <v>278</v>
      </c>
      <c r="C125" s="1">
        <f t="shared" si="2"/>
        <v>748</v>
      </c>
      <c r="D125" s="1">
        <v>369</v>
      </c>
      <c r="E125" s="1">
        <v>379</v>
      </c>
    </row>
    <row r="126" spans="1:5" ht="13.5" customHeight="1" x14ac:dyDescent="0.2">
      <c r="A126" s="17" t="s">
        <v>122</v>
      </c>
      <c r="B126" s="1">
        <v>212</v>
      </c>
      <c r="C126" s="1">
        <f t="shared" si="2"/>
        <v>619</v>
      </c>
      <c r="D126" s="1">
        <v>302</v>
      </c>
      <c r="E126" s="1">
        <v>317</v>
      </c>
    </row>
    <row r="127" spans="1:5" ht="13.5" customHeight="1" x14ac:dyDescent="0.2">
      <c r="A127" s="17" t="s">
        <v>123</v>
      </c>
      <c r="B127" s="1">
        <v>273</v>
      </c>
      <c r="C127" s="1">
        <f t="shared" si="2"/>
        <v>854</v>
      </c>
      <c r="D127" s="1">
        <v>419</v>
      </c>
      <c r="E127" s="1">
        <v>435</v>
      </c>
    </row>
    <row r="128" spans="1:5" ht="13.5" customHeight="1" x14ac:dyDescent="0.2">
      <c r="A128" s="17" t="s">
        <v>124</v>
      </c>
      <c r="B128" s="1">
        <v>103</v>
      </c>
      <c r="C128" s="1">
        <f t="shared" si="2"/>
        <v>331</v>
      </c>
      <c r="D128" s="1">
        <v>165</v>
      </c>
      <c r="E128" s="1">
        <v>166</v>
      </c>
    </row>
    <row r="129" spans="1:5" ht="13.5" customHeight="1" x14ac:dyDescent="0.2">
      <c r="A129" s="17" t="s">
        <v>125</v>
      </c>
      <c r="B129" s="1">
        <v>177</v>
      </c>
      <c r="C129" s="1">
        <f t="shared" si="2"/>
        <v>502</v>
      </c>
      <c r="D129" s="1">
        <v>245</v>
      </c>
      <c r="E129" s="1">
        <v>257</v>
      </c>
    </row>
    <row r="130" spans="1:5" ht="13.5" customHeight="1" x14ac:dyDescent="0.2">
      <c r="A130" s="17" t="s">
        <v>126</v>
      </c>
      <c r="B130" s="1">
        <v>282</v>
      </c>
      <c r="C130" s="1">
        <f t="shared" si="2"/>
        <v>889</v>
      </c>
      <c r="D130" s="1">
        <v>416</v>
      </c>
      <c r="E130" s="1">
        <v>473</v>
      </c>
    </row>
    <row r="131" spans="1:5" ht="13.5" customHeight="1" x14ac:dyDescent="0.2">
      <c r="A131" s="17" t="s">
        <v>127</v>
      </c>
      <c r="B131" s="1">
        <v>337</v>
      </c>
      <c r="C131" s="1">
        <f t="shared" si="2"/>
        <v>947</v>
      </c>
      <c r="D131" s="1">
        <v>486</v>
      </c>
      <c r="E131" s="1">
        <v>461</v>
      </c>
    </row>
    <row r="132" spans="1:5" ht="13.5" customHeight="1" x14ac:dyDescent="0.2">
      <c r="A132" s="17" t="s">
        <v>128</v>
      </c>
      <c r="B132" s="1">
        <v>209</v>
      </c>
      <c r="C132" s="1">
        <f t="shared" si="2"/>
        <v>493</v>
      </c>
      <c r="D132" s="1">
        <v>253</v>
      </c>
      <c r="E132" s="1">
        <v>240</v>
      </c>
    </row>
    <row r="133" spans="1:5" ht="13.5" customHeight="1" x14ac:dyDescent="0.2">
      <c r="A133" s="17" t="s">
        <v>129</v>
      </c>
      <c r="B133" s="1">
        <v>73</v>
      </c>
      <c r="C133" s="1">
        <f t="shared" si="2"/>
        <v>202</v>
      </c>
      <c r="D133" s="1">
        <v>100</v>
      </c>
      <c r="E133" s="1">
        <v>102</v>
      </c>
    </row>
    <row r="134" spans="1:5" ht="13.5" customHeight="1" thickBot="1" x14ac:dyDescent="0.25">
      <c r="A134" s="18" t="s">
        <v>130</v>
      </c>
      <c r="B134" s="2">
        <v>86</v>
      </c>
      <c r="C134" s="2">
        <f>SUM(D134:E134)</f>
        <v>107</v>
      </c>
      <c r="D134" s="2">
        <v>59</v>
      </c>
      <c r="E134" s="2">
        <v>48</v>
      </c>
    </row>
    <row r="135" spans="1:5" ht="13.5" customHeight="1" x14ac:dyDescent="0.2">
      <c r="A135" s="19" t="s">
        <v>133</v>
      </c>
      <c r="C135" s="32"/>
    </row>
  </sheetData>
  <phoneticPr fontId="2"/>
  <pageMargins left="0.75" right="0.75" top="1" bottom="1" header="0.51200000000000001" footer="0.51200000000000001"/>
  <pageSetup paperSize="9" fitToWidth="4" fitToHeight="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6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43" bestFit="1" customWidth="1"/>
    <col min="2" max="2" width="10.21875" style="43" bestFit="1" customWidth="1"/>
    <col min="3" max="3" width="9" style="43" customWidth="1"/>
    <col min="4" max="16384" width="9" style="43"/>
  </cols>
  <sheetData>
    <row r="1" spans="1:8" ht="13.8" thickBot="1" x14ac:dyDescent="0.25">
      <c r="A1" s="41" t="s">
        <v>186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46" t="s">
        <v>1</v>
      </c>
      <c r="B3" s="47">
        <v>307</v>
      </c>
      <c r="C3" s="47">
        <f>SUM(D3:E3)</f>
        <v>630</v>
      </c>
      <c r="D3" s="47">
        <v>318</v>
      </c>
      <c r="E3" s="47">
        <v>312</v>
      </c>
      <c r="H3" s="48"/>
    </row>
    <row r="4" spans="1:8" x14ac:dyDescent="0.2">
      <c r="A4" s="49" t="s">
        <v>2</v>
      </c>
      <c r="B4" s="47">
        <v>8</v>
      </c>
      <c r="C4" s="47">
        <f t="shared" ref="C4:C67" si="0">SUM(D4:E4)</f>
        <v>24</v>
      </c>
      <c r="D4" s="47">
        <v>12</v>
      </c>
      <c r="E4" s="47">
        <v>12</v>
      </c>
      <c r="H4" s="48"/>
    </row>
    <row r="5" spans="1:8" x14ac:dyDescent="0.2">
      <c r="A5" s="49" t="s">
        <v>4</v>
      </c>
      <c r="B5" s="47">
        <v>268</v>
      </c>
      <c r="C5" s="47">
        <f>SUM(D5:E5)</f>
        <v>618</v>
      </c>
      <c r="D5" s="47">
        <v>288</v>
      </c>
      <c r="E5" s="47">
        <v>330</v>
      </c>
      <c r="H5" s="48"/>
    </row>
    <row r="6" spans="1:8" x14ac:dyDescent="0.2">
      <c r="A6" s="49" t="s">
        <v>3</v>
      </c>
      <c r="B6" s="47">
        <v>251</v>
      </c>
      <c r="C6" s="47">
        <f t="shared" si="0"/>
        <v>597</v>
      </c>
      <c r="D6" s="47">
        <v>287</v>
      </c>
      <c r="E6" s="47">
        <v>310</v>
      </c>
      <c r="H6" s="48"/>
    </row>
    <row r="7" spans="1:8" x14ac:dyDescent="0.2">
      <c r="A7" s="49" t="s">
        <v>5</v>
      </c>
      <c r="B7" s="47">
        <v>185</v>
      </c>
      <c r="C7" s="47">
        <f t="shared" si="0"/>
        <v>429</v>
      </c>
      <c r="D7" s="47">
        <v>211</v>
      </c>
      <c r="E7" s="47">
        <v>218</v>
      </c>
      <c r="H7" s="48"/>
    </row>
    <row r="8" spans="1:8" x14ac:dyDescent="0.2">
      <c r="A8" s="49" t="s">
        <v>6</v>
      </c>
      <c r="B8" s="47">
        <v>371</v>
      </c>
      <c r="C8" s="47">
        <f t="shared" si="0"/>
        <v>819</v>
      </c>
      <c r="D8" s="47">
        <v>396</v>
      </c>
      <c r="E8" s="47">
        <v>423</v>
      </c>
      <c r="H8" s="48"/>
    </row>
    <row r="9" spans="1:8" x14ac:dyDescent="0.2">
      <c r="A9" s="49" t="s">
        <v>7</v>
      </c>
      <c r="B9" s="47">
        <v>225</v>
      </c>
      <c r="C9" s="47">
        <f t="shared" si="0"/>
        <v>483</v>
      </c>
      <c r="D9" s="47">
        <v>222</v>
      </c>
      <c r="E9" s="47">
        <v>261</v>
      </c>
      <c r="H9" s="48"/>
    </row>
    <row r="10" spans="1:8" x14ac:dyDescent="0.2">
      <c r="A10" s="49" t="s">
        <v>8</v>
      </c>
      <c r="B10" s="47">
        <v>215</v>
      </c>
      <c r="C10" s="47">
        <f t="shared" si="0"/>
        <v>544</v>
      </c>
      <c r="D10" s="47">
        <v>261</v>
      </c>
      <c r="E10" s="47">
        <v>283</v>
      </c>
      <c r="H10" s="48"/>
    </row>
    <row r="11" spans="1:8" x14ac:dyDescent="0.2">
      <c r="A11" s="49" t="s">
        <v>9</v>
      </c>
      <c r="B11" s="47">
        <v>471</v>
      </c>
      <c r="C11" s="47">
        <f t="shared" si="0"/>
        <v>1175</v>
      </c>
      <c r="D11" s="47">
        <v>554</v>
      </c>
      <c r="E11" s="47">
        <v>621</v>
      </c>
      <c r="H11" s="48"/>
    </row>
    <row r="12" spans="1:8" x14ac:dyDescent="0.2">
      <c r="A12" s="49" t="s">
        <v>10</v>
      </c>
      <c r="B12" s="47">
        <v>362</v>
      </c>
      <c r="C12" s="47">
        <f t="shared" si="0"/>
        <v>839</v>
      </c>
      <c r="D12" s="47">
        <v>398</v>
      </c>
      <c r="E12" s="47">
        <v>441</v>
      </c>
      <c r="H12" s="48"/>
    </row>
    <row r="13" spans="1:8" x14ac:dyDescent="0.2">
      <c r="A13" s="49" t="s">
        <v>11</v>
      </c>
      <c r="B13" s="47">
        <v>424</v>
      </c>
      <c r="C13" s="47">
        <f t="shared" si="0"/>
        <v>992</v>
      </c>
      <c r="D13" s="47">
        <v>469</v>
      </c>
      <c r="E13" s="47">
        <v>523</v>
      </c>
      <c r="H13" s="48"/>
    </row>
    <row r="14" spans="1:8" x14ac:dyDescent="0.2">
      <c r="A14" s="49" t="s">
        <v>12</v>
      </c>
      <c r="B14" s="47">
        <v>435</v>
      </c>
      <c r="C14" s="47">
        <f t="shared" si="0"/>
        <v>1145</v>
      </c>
      <c r="D14" s="47">
        <v>561</v>
      </c>
      <c r="E14" s="47">
        <v>584</v>
      </c>
      <c r="H14" s="48"/>
    </row>
    <row r="15" spans="1:8" x14ac:dyDescent="0.2">
      <c r="A15" s="49" t="s">
        <v>13</v>
      </c>
      <c r="B15" s="47">
        <v>126</v>
      </c>
      <c r="C15" s="47">
        <f t="shared" si="0"/>
        <v>324</v>
      </c>
      <c r="D15" s="47">
        <v>159</v>
      </c>
      <c r="E15" s="47">
        <v>165</v>
      </c>
      <c r="H15" s="48"/>
    </row>
    <row r="16" spans="1:8" x14ac:dyDescent="0.2">
      <c r="A16" s="49" t="s">
        <v>14</v>
      </c>
      <c r="B16" s="47">
        <v>151</v>
      </c>
      <c r="C16" s="47">
        <f t="shared" si="0"/>
        <v>408</v>
      </c>
      <c r="D16" s="47">
        <v>194</v>
      </c>
      <c r="E16" s="47">
        <v>214</v>
      </c>
      <c r="H16" s="48"/>
    </row>
    <row r="17" spans="1:8" x14ac:dyDescent="0.2">
      <c r="A17" s="49" t="s">
        <v>15</v>
      </c>
      <c r="B17" s="47">
        <v>214</v>
      </c>
      <c r="C17" s="47">
        <f t="shared" si="0"/>
        <v>518</v>
      </c>
      <c r="D17" s="47">
        <v>257</v>
      </c>
      <c r="E17" s="47">
        <v>261</v>
      </c>
      <c r="H17" s="48"/>
    </row>
    <row r="18" spans="1:8" x14ac:dyDescent="0.2">
      <c r="A18" s="49" t="s">
        <v>16</v>
      </c>
      <c r="B18" s="47">
        <v>68</v>
      </c>
      <c r="C18" s="47">
        <f t="shared" si="0"/>
        <v>219</v>
      </c>
      <c r="D18" s="47">
        <v>105</v>
      </c>
      <c r="E18" s="47">
        <v>114</v>
      </c>
      <c r="H18" s="48"/>
    </row>
    <row r="19" spans="1:8" x14ac:dyDescent="0.2">
      <c r="A19" s="49" t="s">
        <v>17</v>
      </c>
      <c r="B19" s="47">
        <v>264</v>
      </c>
      <c r="C19" s="47">
        <f t="shared" si="0"/>
        <v>690</v>
      </c>
      <c r="D19" s="47">
        <v>329</v>
      </c>
      <c r="E19" s="47">
        <v>361</v>
      </c>
      <c r="H19" s="48"/>
    </row>
    <row r="20" spans="1:8" x14ac:dyDescent="0.2">
      <c r="A20" s="49" t="s">
        <v>18</v>
      </c>
      <c r="B20" s="47">
        <v>263</v>
      </c>
      <c r="C20" s="47">
        <f t="shared" si="0"/>
        <v>603</v>
      </c>
      <c r="D20" s="47">
        <v>286</v>
      </c>
      <c r="E20" s="47">
        <v>317</v>
      </c>
      <c r="H20" s="48"/>
    </row>
    <row r="21" spans="1:8" x14ac:dyDescent="0.2">
      <c r="A21" s="50" t="s">
        <v>19</v>
      </c>
      <c r="B21" s="47">
        <v>505</v>
      </c>
      <c r="C21" s="47">
        <f t="shared" si="0"/>
        <v>1254</v>
      </c>
      <c r="D21" s="47">
        <v>604</v>
      </c>
      <c r="E21" s="47">
        <v>650</v>
      </c>
      <c r="H21" s="48"/>
    </row>
    <row r="22" spans="1:8" x14ac:dyDescent="0.2">
      <c r="A22" s="49" t="s">
        <v>20</v>
      </c>
      <c r="B22" s="47">
        <v>332</v>
      </c>
      <c r="C22" s="47">
        <f t="shared" si="0"/>
        <v>900</v>
      </c>
      <c r="D22" s="47">
        <v>429</v>
      </c>
      <c r="E22" s="47">
        <v>471</v>
      </c>
      <c r="H22" s="48"/>
    </row>
    <row r="23" spans="1:8" x14ac:dyDescent="0.2">
      <c r="A23" s="49" t="s">
        <v>21</v>
      </c>
      <c r="B23" s="47">
        <v>699</v>
      </c>
      <c r="C23" s="47">
        <f t="shared" si="0"/>
        <v>1671</v>
      </c>
      <c r="D23" s="47">
        <v>772</v>
      </c>
      <c r="E23" s="47">
        <v>899</v>
      </c>
      <c r="H23" s="48"/>
    </row>
    <row r="24" spans="1:8" x14ac:dyDescent="0.2">
      <c r="A24" s="49" t="s">
        <v>22</v>
      </c>
      <c r="B24" s="47">
        <v>410</v>
      </c>
      <c r="C24" s="47">
        <f t="shared" si="0"/>
        <v>1000</v>
      </c>
      <c r="D24" s="47">
        <v>472</v>
      </c>
      <c r="E24" s="47">
        <v>528</v>
      </c>
      <c r="H24" s="48"/>
    </row>
    <row r="25" spans="1:8" x14ac:dyDescent="0.2">
      <c r="A25" s="49" t="s">
        <v>183</v>
      </c>
      <c r="B25" s="47">
        <v>132</v>
      </c>
      <c r="C25" s="47">
        <f t="shared" si="0"/>
        <v>460</v>
      </c>
      <c r="D25" s="47">
        <v>232</v>
      </c>
      <c r="E25" s="47">
        <v>228</v>
      </c>
      <c r="H25" s="48"/>
    </row>
    <row r="26" spans="1:8" x14ac:dyDescent="0.2">
      <c r="A26" s="49" t="s">
        <v>142</v>
      </c>
      <c r="B26" s="47">
        <v>395</v>
      </c>
      <c r="C26" s="47">
        <f t="shared" si="0"/>
        <v>900</v>
      </c>
      <c r="D26" s="47">
        <v>416</v>
      </c>
      <c r="E26" s="47">
        <v>484</v>
      </c>
      <c r="H26" s="48"/>
    </row>
    <row r="27" spans="1:8" x14ac:dyDescent="0.2">
      <c r="A27" s="49" t="s">
        <v>143</v>
      </c>
      <c r="B27" s="47">
        <v>291</v>
      </c>
      <c r="C27" s="47">
        <f t="shared" si="0"/>
        <v>686</v>
      </c>
      <c r="D27" s="47">
        <v>330</v>
      </c>
      <c r="E27" s="47">
        <v>356</v>
      </c>
      <c r="H27" s="48"/>
    </row>
    <row r="28" spans="1:8" x14ac:dyDescent="0.2">
      <c r="A28" s="49" t="s">
        <v>144</v>
      </c>
      <c r="B28" s="47">
        <v>342</v>
      </c>
      <c r="C28" s="47">
        <f t="shared" si="0"/>
        <v>764</v>
      </c>
      <c r="D28" s="47">
        <v>366</v>
      </c>
      <c r="E28" s="47">
        <v>398</v>
      </c>
      <c r="H28" s="48"/>
    </row>
    <row r="29" spans="1:8" x14ac:dyDescent="0.2">
      <c r="A29" s="49" t="s">
        <v>145</v>
      </c>
      <c r="B29" s="47">
        <v>246</v>
      </c>
      <c r="C29" s="47">
        <f t="shared" si="0"/>
        <v>522</v>
      </c>
      <c r="D29" s="47">
        <v>250</v>
      </c>
      <c r="E29" s="47">
        <v>272</v>
      </c>
      <c r="H29" s="48"/>
    </row>
    <row r="30" spans="1:8" x14ac:dyDescent="0.2">
      <c r="A30" s="49" t="s">
        <v>146</v>
      </c>
      <c r="B30" s="47">
        <v>292</v>
      </c>
      <c r="C30" s="47">
        <f t="shared" si="0"/>
        <v>693</v>
      </c>
      <c r="D30" s="47">
        <v>310</v>
      </c>
      <c r="E30" s="47">
        <v>383</v>
      </c>
      <c r="H30" s="48"/>
    </row>
    <row r="31" spans="1:8" x14ac:dyDescent="0.2">
      <c r="A31" s="49" t="s">
        <v>147</v>
      </c>
      <c r="B31" s="47">
        <v>242</v>
      </c>
      <c r="C31" s="47">
        <f t="shared" si="0"/>
        <v>550</v>
      </c>
      <c r="D31" s="47">
        <v>245</v>
      </c>
      <c r="E31" s="47">
        <v>305</v>
      </c>
      <c r="H31" s="48"/>
    </row>
    <row r="32" spans="1:8" x14ac:dyDescent="0.2">
      <c r="A32" s="49" t="s">
        <v>148</v>
      </c>
      <c r="B32" s="47">
        <v>331</v>
      </c>
      <c r="C32" s="47">
        <f t="shared" si="0"/>
        <v>738</v>
      </c>
      <c r="D32" s="47">
        <v>353</v>
      </c>
      <c r="E32" s="47">
        <v>385</v>
      </c>
      <c r="H32" s="48"/>
    </row>
    <row r="33" spans="1:8" x14ac:dyDescent="0.2">
      <c r="A33" s="49" t="s">
        <v>30</v>
      </c>
      <c r="B33" s="47">
        <v>329</v>
      </c>
      <c r="C33" s="47">
        <f t="shared" si="0"/>
        <v>786</v>
      </c>
      <c r="D33" s="47">
        <v>382</v>
      </c>
      <c r="E33" s="47">
        <v>404</v>
      </c>
      <c r="H33" s="48"/>
    </row>
    <row r="34" spans="1:8" x14ac:dyDescent="0.2">
      <c r="A34" s="49" t="s">
        <v>149</v>
      </c>
      <c r="B34" s="47">
        <v>189</v>
      </c>
      <c r="C34" s="47">
        <f t="shared" si="0"/>
        <v>407</v>
      </c>
      <c r="D34" s="47">
        <v>213</v>
      </c>
      <c r="E34" s="47">
        <v>194</v>
      </c>
      <c r="H34" s="48"/>
    </row>
    <row r="35" spans="1:8" x14ac:dyDescent="0.2">
      <c r="A35" s="49" t="s">
        <v>150</v>
      </c>
      <c r="B35" s="47">
        <v>319</v>
      </c>
      <c r="C35" s="47">
        <f t="shared" si="0"/>
        <v>726</v>
      </c>
      <c r="D35" s="47">
        <v>338</v>
      </c>
      <c r="E35" s="47">
        <v>388</v>
      </c>
      <c r="H35" s="48"/>
    </row>
    <row r="36" spans="1:8" x14ac:dyDescent="0.2">
      <c r="A36" s="49" t="s">
        <v>151</v>
      </c>
      <c r="B36" s="47">
        <v>152</v>
      </c>
      <c r="C36" s="47">
        <f t="shared" si="0"/>
        <v>361</v>
      </c>
      <c r="D36" s="47">
        <v>166</v>
      </c>
      <c r="E36" s="47">
        <v>195</v>
      </c>
      <c r="H36" s="48"/>
    </row>
    <row r="37" spans="1:8" x14ac:dyDescent="0.2">
      <c r="A37" s="49" t="s">
        <v>152</v>
      </c>
      <c r="B37" s="47">
        <v>163</v>
      </c>
      <c r="C37" s="47">
        <f t="shared" si="0"/>
        <v>380</v>
      </c>
      <c r="D37" s="47">
        <v>181</v>
      </c>
      <c r="E37" s="47">
        <v>199</v>
      </c>
      <c r="H37" s="48"/>
    </row>
    <row r="38" spans="1:8" x14ac:dyDescent="0.2">
      <c r="A38" s="49" t="s">
        <v>153</v>
      </c>
      <c r="B38" s="47">
        <v>178</v>
      </c>
      <c r="C38" s="47">
        <f t="shared" si="0"/>
        <v>392</v>
      </c>
      <c r="D38" s="47">
        <v>173</v>
      </c>
      <c r="E38" s="47">
        <v>219</v>
      </c>
      <c r="H38" s="48"/>
    </row>
    <row r="39" spans="1:8" x14ac:dyDescent="0.2">
      <c r="A39" s="49" t="s">
        <v>154</v>
      </c>
      <c r="B39" s="47">
        <v>180</v>
      </c>
      <c r="C39" s="47">
        <f t="shared" si="0"/>
        <v>434</v>
      </c>
      <c r="D39" s="47">
        <v>195</v>
      </c>
      <c r="E39" s="47">
        <v>239</v>
      </c>
      <c r="H39" s="48"/>
    </row>
    <row r="40" spans="1:8" x14ac:dyDescent="0.2">
      <c r="A40" s="49" t="s">
        <v>155</v>
      </c>
      <c r="B40" s="47">
        <v>186</v>
      </c>
      <c r="C40" s="47">
        <f t="shared" si="0"/>
        <v>456</v>
      </c>
      <c r="D40" s="47">
        <v>213</v>
      </c>
      <c r="E40" s="47">
        <v>243</v>
      </c>
      <c r="H40" s="48"/>
    </row>
    <row r="41" spans="1:8" x14ac:dyDescent="0.2">
      <c r="A41" s="50" t="s">
        <v>156</v>
      </c>
      <c r="B41" s="47">
        <v>290</v>
      </c>
      <c r="C41" s="47">
        <f t="shared" si="0"/>
        <v>639</v>
      </c>
      <c r="D41" s="47">
        <v>299</v>
      </c>
      <c r="E41" s="47">
        <v>340</v>
      </c>
      <c r="H41" s="48"/>
    </row>
    <row r="42" spans="1:8" x14ac:dyDescent="0.2">
      <c r="A42" s="49" t="s">
        <v>157</v>
      </c>
      <c r="B42" s="47">
        <v>358</v>
      </c>
      <c r="C42" s="47">
        <f t="shared" si="0"/>
        <v>905</v>
      </c>
      <c r="D42" s="47">
        <v>433</v>
      </c>
      <c r="E42" s="47">
        <v>472</v>
      </c>
      <c r="H42" s="48"/>
    </row>
    <row r="43" spans="1:8" x14ac:dyDescent="0.2">
      <c r="A43" s="49" t="s">
        <v>158</v>
      </c>
      <c r="B43" s="47">
        <v>224</v>
      </c>
      <c r="C43" s="47">
        <f t="shared" si="0"/>
        <v>576</v>
      </c>
      <c r="D43" s="47">
        <v>285</v>
      </c>
      <c r="E43" s="47">
        <v>291</v>
      </c>
      <c r="H43" s="48"/>
    </row>
    <row r="44" spans="1:8" x14ac:dyDescent="0.2">
      <c r="A44" s="49" t="s">
        <v>159</v>
      </c>
      <c r="B44" s="47">
        <v>204</v>
      </c>
      <c r="C44" s="47">
        <f t="shared" si="0"/>
        <v>667</v>
      </c>
      <c r="D44" s="47">
        <v>339</v>
      </c>
      <c r="E44" s="47">
        <v>328</v>
      </c>
      <c r="H44" s="48"/>
    </row>
    <row r="45" spans="1:8" x14ac:dyDescent="0.2">
      <c r="A45" s="49" t="s">
        <v>160</v>
      </c>
      <c r="B45" s="47">
        <v>343</v>
      </c>
      <c r="C45" s="47">
        <f t="shared" si="0"/>
        <v>1120</v>
      </c>
      <c r="D45" s="47">
        <v>526</v>
      </c>
      <c r="E45" s="47">
        <v>594</v>
      </c>
      <c r="H45" s="48"/>
    </row>
    <row r="46" spans="1:8" x14ac:dyDescent="0.2">
      <c r="A46" s="49" t="s">
        <v>43</v>
      </c>
      <c r="B46" s="47"/>
      <c r="C46" s="47">
        <f t="shared" si="0"/>
        <v>0</v>
      </c>
      <c r="D46" s="47"/>
      <c r="E46" s="47"/>
      <c r="H46" s="48"/>
    </row>
    <row r="47" spans="1:8" x14ac:dyDescent="0.2">
      <c r="A47" s="49" t="s">
        <v>44</v>
      </c>
      <c r="B47" s="47">
        <v>351</v>
      </c>
      <c r="C47" s="47">
        <f t="shared" si="0"/>
        <v>1037</v>
      </c>
      <c r="D47" s="47">
        <v>525</v>
      </c>
      <c r="E47" s="47">
        <v>512</v>
      </c>
      <c r="H47" s="48"/>
    </row>
    <row r="48" spans="1:8" x14ac:dyDescent="0.2">
      <c r="A48" s="49" t="s">
        <v>45</v>
      </c>
      <c r="B48" s="47">
        <v>854</v>
      </c>
      <c r="C48" s="47">
        <f t="shared" si="0"/>
        <v>2077</v>
      </c>
      <c r="D48" s="47">
        <v>986</v>
      </c>
      <c r="E48" s="47">
        <v>1091</v>
      </c>
      <c r="H48" s="48"/>
    </row>
    <row r="49" spans="1:8" x14ac:dyDescent="0.2">
      <c r="A49" s="49" t="s">
        <v>46</v>
      </c>
      <c r="B49" s="47">
        <v>380</v>
      </c>
      <c r="C49" s="47">
        <f t="shared" si="0"/>
        <v>848</v>
      </c>
      <c r="D49" s="47">
        <v>375</v>
      </c>
      <c r="E49" s="47">
        <v>473</v>
      </c>
      <c r="H49" s="48"/>
    </row>
    <row r="50" spans="1:8" x14ac:dyDescent="0.2">
      <c r="A50" s="49" t="s">
        <v>137</v>
      </c>
      <c r="B50" s="47">
        <v>473</v>
      </c>
      <c r="C50" s="47">
        <f t="shared" si="0"/>
        <v>1046</v>
      </c>
      <c r="D50" s="47">
        <v>505</v>
      </c>
      <c r="E50" s="47">
        <v>541</v>
      </c>
      <c r="H50" s="48"/>
    </row>
    <row r="51" spans="1:8" x14ac:dyDescent="0.2">
      <c r="A51" s="49" t="s">
        <v>182</v>
      </c>
      <c r="B51" s="47">
        <v>318</v>
      </c>
      <c r="C51" s="47">
        <f t="shared" si="0"/>
        <v>938</v>
      </c>
      <c r="D51" s="47">
        <v>451</v>
      </c>
      <c r="E51" s="47">
        <v>487</v>
      </c>
      <c r="H51" s="48"/>
    </row>
    <row r="52" spans="1:8" x14ac:dyDescent="0.2">
      <c r="A52" s="49" t="s">
        <v>168</v>
      </c>
      <c r="B52" s="47">
        <v>103</v>
      </c>
      <c r="C52" s="47">
        <f t="shared" si="0"/>
        <v>262</v>
      </c>
      <c r="D52" s="47">
        <v>123</v>
      </c>
      <c r="E52" s="47">
        <v>139</v>
      </c>
      <c r="F52" s="51"/>
      <c r="H52" s="48"/>
    </row>
    <row r="53" spans="1:8" x14ac:dyDescent="0.2">
      <c r="A53" s="49" t="s">
        <v>169</v>
      </c>
      <c r="B53" s="47">
        <v>38</v>
      </c>
      <c r="C53" s="47">
        <f t="shared" si="0"/>
        <v>103</v>
      </c>
      <c r="D53" s="47">
        <v>47</v>
      </c>
      <c r="E53" s="47">
        <v>56</v>
      </c>
      <c r="H53" s="48"/>
    </row>
    <row r="54" spans="1:8" x14ac:dyDescent="0.2">
      <c r="A54" s="49" t="s">
        <v>47</v>
      </c>
      <c r="B54" s="47">
        <v>637</v>
      </c>
      <c r="C54" s="47">
        <f t="shared" si="0"/>
        <v>1357</v>
      </c>
      <c r="D54" s="47">
        <v>645</v>
      </c>
      <c r="E54" s="47">
        <v>712</v>
      </c>
      <c r="H54" s="48"/>
    </row>
    <row r="55" spans="1:8" x14ac:dyDescent="0.2">
      <c r="A55" s="49" t="s">
        <v>48</v>
      </c>
      <c r="B55" s="47">
        <v>738</v>
      </c>
      <c r="C55" s="47">
        <f t="shared" si="0"/>
        <v>1686</v>
      </c>
      <c r="D55" s="47">
        <v>828</v>
      </c>
      <c r="E55" s="47">
        <v>858</v>
      </c>
      <c r="H55" s="48"/>
    </row>
    <row r="56" spans="1:8" x14ac:dyDescent="0.2">
      <c r="A56" s="50" t="s">
        <v>49</v>
      </c>
      <c r="B56" s="47">
        <v>1013</v>
      </c>
      <c r="C56" s="47">
        <f t="shared" si="0"/>
        <v>1870</v>
      </c>
      <c r="D56" s="47">
        <v>870</v>
      </c>
      <c r="E56" s="47">
        <v>1000</v>
      </c>
      <c r="H56" s="48"/>
    </row>
    <row r="57" spans="1:8" x14ac:dyDescent="0.2">
      <c r="A57" s="49" t="s">
        <v>50</v>
      </c>
      <c r="B57" s="47">
        <v>593</v>
      </c>
      <c r="C57" s="47">
        <f t="shared" si="0"/>
        <v>1288</v>
      </c>
      <c r="D57" s="47">
        <v>627</v>
      </c>
      <c r="E57" s="47">
        <v>661</v>
      </c>
      <c r="H57" s="48"/>
    </row>
    <row r="58" spans="1:8" x14ac:dyDescent="0.2">
      <c r="A58" s="49" t="s">
        <v>51</v>
      </c>
      <c r="B58" s="47">
        <v>262</v>
      </c>
      <c r="C58" s="47">
        <f t="shared" si="0"/>
        <v>512</v>
      </c>
      <c r="D58" s="47">
        <v>239</v>
      </c>
      <c r="E58" s="47">
        <v>273</v>
      </c>
      <c r="H58" s="48"/>
    </row>
    <row r="59" spans="1:8" x14ac:dyDescent="0.2">
      <c r="A59" s="49" t="s">
        <v>52</v>
      </c>
      <c r="B59" s="47">
        <v>694</v>
      </c>
      <c r="C59" s="47">
        <f t="shared" si="0"/>
        <v>1707</v>
      </c>
      <c r="D59" s="47">
        <v>819</v>
      </c>
      <c r="E59" s="47">
        <v>888</v>
      </c>
      <c r="H59" s="48"/>
    </row>
    <row r="60" spans="1:8" x14ac:dyDescent="0.2">
      <c r="A60" s="49" t="s">
        <v>53</v>
      </c>
      <c r="B60" s="47">
        <v>247</v>
      </c>
      <c r="C60" s="47">
        <f t="shared" si="0"/>
        <v>573</v>
      </c>
      <c r="D60" s="47">
        <v>262</v>
      </c>
      <c r="E60" s="47">
        <v>311</v>
      </c>
      <c r="H60" s="48"/>
    </row>
    <row r="61" spans="1:8" x14ac:dyDescent="0.2">
      <c r="A61" s="49" t="s">
        <v>131</v>
      </c>
      <c r="B61" s="47">
        <v>1255</v>
      </c>
      <c r="C61" s="47">
        <f t="shared" si="0"/>
        <v>2071</v>
      </c>
      <c r="D61" s="47">
        <v>892</v>
      </c>
      <c r="E61" s="47">
        <v>1179</v>
      </c>
      <c r="H61" s="48"/>
    </row>
    <row r="62" spans="1:8" x14ac:dyDescent="0.2">
      <c r="A62" s="49" t="s">
        <v>54</v>
      </c>
      <c r="B62" s="47">
        <v>590</v>
      </c>
      <c r="C62" s="47">
        <f t="shared" si="0"/>
        <v>1224</v>
      </c>
      <c r="D62" s="47">
        <v>589</v>
      </c>
      <c r="E62" s="47">
        <v>635</v>
      </c>
      <c r="H62" s="48"/>
    </row>
    <row r="63" spans="1:8" x14ac:dyDescent="0.2">
      <c r="A63" s="49" t="s">
        <v>55</v>
      </c>
      <c r="B63" s="47">
        <v>512</v>
      </c>
      <c r="C63" s="47">
        <f t="shared" si="0"/>
        <v>1139</v>
      </c>
      <c r="D63" s="47">
        <v>534</v>
      </c>
      <c r="E63" s="47">
        <v>605</v>
      </c>
      <c r="H63" s="48"/>
    </row>
    <row r="64" spans="1:8" x14ac:dyDescent="0.2">
      <c r="A64" s="49" t="s">
        <v>56</v>
      </c>
      <c r="B64" s="47">
        <v>740</v>
      </c>
      <c r="C64" s="47">
        <f t="shared" si="0"/>
        <v>1595</v>
      </c>
      <c r="D64" s="47">
        <v>758</v>
      </c>
      <c r="E64" s="47">
        <v>837</v>
      </c>
      <c r="H64" s="48"/>
    </row>
    <row r="65" spans="1:8" x14ac:dyDescent="0.2">
      <c r="A65" s="49" t="s">
        <v>57</v>
      </c>
      <c r="B65" s="47">
        <v>157</v>
      </c>
      <c r="C65" s="47">
        <f t="shared" si="0"/>
        <v>330</v>
      </c>
      <c r="D65" s="47">
        <v>159</v>
      </c>
      <c r="E65" s="47">
        <v>171</v>
      </c>
      <c r="H65" s="48"/>
    </row>
    <row r="66" spans="1:8" x14ac:dyDescent="0.2">
      <c r="A66" s="49" t="s">
        <v>161</v>
      </c>
      <c r="B66" s="47"/>
      <c r="C66" s="47">
        <f t="shared" si="0"/>
        <v>0</v>
      </c>
      <c r="D66" s="47"/>
      <c r="E66" s="47"/>
      <c r="H66" s="48"/>
    </row>
    <row r="67" spans="1:8" x14ac:dyDescent="0.2">
      <c r="A67" s="49" t="s">
        <v>58</v>
      </c>
      <c r="B67" s="47">
        <v>1871</v>
      </c>
      <c r="C67" s="47">
        <f t="shared" si="0"/>
        <v>4177</v>
      </c>
      <c r="D67" s="47">
        <v>1989</v>
      </c>
      <c r="E67" s="47">
        <v>2188</v>
      </c>
      <c r="H67" s="48"/>
    </row>
    <row r="68" spans="1:8" x14ac:dyDescent="0.2">
      <c r="A68" s="49" t="s">
        <v>59</v>
      </c>
      <c r="B68" s="47">
        <v>747</v>
      </c>
      <c r="C68" s="47">
        <f t="shared" ref="C68:C131" si="1">SUM(D68:E68)</f>
        <v>1684</v>
      </c>
      <c r="D68" s="47">
        <v>787</v>
      </c>
      <c r="E68" s="47">
        <v>897</v>
      </c>
      <c r="H68" s="48"/>
    </row>
    <row r="69" spans="1:8" x14ac:dyDescent="0.2">
      <c r="A69" s="49" t="s">
        <v>60</v>
      </c>
      <c r="B69" s="47">
        <v>280</v>
      </c>
      <c r="C69" s="47">
        <f t="shared" si="1"/>
        <v>543</v>
      </c>
      <c r="D69" s="47">
        <v>256</v>
      </c>
      <c r="E69" s="47">
        <v>287</v>
      </c>
      <c r="H69" s="48"/>
    </row>
    <row r="70" spans="1:8" x14ac:dyDescent="0.2">
      <c r="A70" s="49" t="s">
        <v>61</v>
      </c>
      <c r="B70" s="47">
        <v>537</v>
      </c>
      <c r="C70" s="47">
        <f t="shared" si="1"/>
        <v>1063</v>
      </c>
      <c r="D70" s="47">
        <v>512</v>
      </c>
      <c r="E70" s="47">
        <v>551</v>
      </c>
      <c r="H70" s="48"/>
    </row>
    <row r="71" spans="1:8" x14ac:dyDescent="0.2">
      <c r="A71" s="49" t="s">
        <v>62</v>
      </c>
      <c r="B71" s="47">
        <v>425</v>
      </c>
      <c r="C71" s="47">
        <f t="shared" si="1"/>
        <v>1048</v>
      </c>
      <c r="D71" s="47">
        <v>476</v>
      </c>
      <c r="E71" s="47">
        <v>572</v>
      </c>
      <c r="H71" s="48"/>
    </row>
    <row r="72" spans="1:8" x14ac:dyDescent="0.2">
      <c r="A72" s="49" t="s">
        <v>63</v>
      </c>
      <c r="B72" s="47">
        <v>28</v>
      </c>
      <c r="C72" s="47">
        <f t="shared" si="1"/>
        <v>35</v>
      </c>
      <c r="D72" s="47">
        <v>21</v>
      </c>
      <c r="E72" s="47">
        <v>14</v>
      </c>
      <c r="H72" s="48"/>
    </row>
    <row r="73" spans="1:8" x14ac:dyDescent="0.2">
      <c r="A73" s="49" t="s">
        <v>64</v>
      </c>
      <c r="B73" s="47">
        <v>481</v>
      </c>
      <c r="C73" s="47">
        <f t="shared" si="1"/>
        <v>1108</v>
      </c>
      <c r="D73" s="47">
        <v>552</v>
      </c>
      <c r="E73" s="47">
        <v>556</v>
      </c>
      <c r="H73" s="48"/>
    </row>
    <row r="74" spans="1:8" x14ac:dyDescent="0.2">
      <c r="A74" s="49" t="s">
        <v>65</v>
      </c>
      <c r="B74" s="47">
        <v>314</v>
      </c>
      <c r="C74" s="47">
        <f t="shared" si="1"/>
        <v>663</v>
      </c>
      <c r="D74" s="47">
        <v>335</v>
      </c>
      <c r="E74" s="47">
        <v>328</v>
      </c>
      <c r="H74" s="48"/>
    </row>
    <row r="75" spans="1:8" x14ac:dyDescent="0.2">
      <c r="A75" s="49" t="s">
        <v>66</v>
      </c>
      <c r="B75" s="47">
        <v>200</v>
      </c>
      <c r="C75" s="47">
        <f t="shared" si="1"/>
        <v>445</v>
      </c>
      <c r="D75" s="47">
        <v>222</v>
      </c>
      <c r="E75" s="47">
        <v>223</v>
      </c>
      <c r="H75" s="48"/>
    </row>
    <row r="76" spans="1:8" x14ac:dyDescent="0.2">
      <c r="A76" s="49" t="s">
        <v>67</v>
      </c>
      <c r="B76" s="47">
        <v>223</v>
      </c>
      <c r="C76" s="47">
        <f t="shared" si="1"/>
        <v>498</v>
      </c>
      <c r="D76" s="47">
        <v>238</v>
      </c>
      <c r="E76" s="47">
        <v>260</v>
      </c>
      <c r="H76" s="48"/>
    </row>
    <row r="77" spans="1:8" x14ac:dyDescent="0.2">
      <c r="A77" s="49" t="s">
        <v>68</v>
      </c>
      <c r="B77" s="47">
        <v>266</v>
      </c>
      <c r="C77" s="47">
        <f t="shared" si="1"/>
        <v>595</v>
      </c>
      <c r="D77" s="47">
        <v>271</v>
      </c>
      <c r="E77" s="47">
        <v>324</v>
      </c>
      <c r="H77" s="48"/>
    </row>
    <row r="78" spans="1:8" x14ac:dyDescent="0.2">
      <c r="A78" s="49" t="s">
        <v>69</v>
      </c>
      <c r="B78" s="47">
        <v>217</v>
      </c>
      <c r="C78" s="47">
        <f t="shared" si="1"/>
        <v>557</v>
      </c>
      <c r="D78" s="47">
        <v>268</v>
      </c>
      <c r="E78" s="47">
        <v>289</v>
      </c>
      <c r="H78" s="48"/>
    </row>
    <row r="79" spans="1:8" x14ac:dyDescent="0.2">
      <c r="A79" s="49" t="s">
        <v>70</v>
      </c>
      <c r="B79" s="47">
        <v>198</v>
      </c>
      <c r="C79" s="47">
        <f t="shared" si="1"/>
        <v>411</v>
      </c>
      <c r="D79" s="47">
        <v>219</v>
      </c>
      <c r="E79" s="47">
        <v>192</v>
      </c>
      <c r="H79" s="48"/>
    </row>
    <row r="80" spans="1:8" x14ac:dyDescent="0.2">
      <c r="A80" s="49" t="s">
        <v>71</v>
      </c>
      <c r="B80" s="47">
        <v>219</v>
      </c>
      <c r="C80" s="47">
        <f t="shared" si="1"/>
        <v>544</v>
      </c>
      <c r="D80" s="47">
        <v>271</v>
      </c>
      <c r="E80" s="47">
        <v>273</v>
      </c>
      <c r="F80" s="51"/>
      <c r="H80" s="48"/>
    </row>
    <row r="81" spans="1:8" x14ac:dyDescent="0.2">
      <c r="A81" s="49" t="s">
        <v>72</v>
      </c>
      <c r="B81" s="47">
        <v>93</v>
      </c>
      <c r="C81" s="47">
        <f t="shared" si="1"/>
        <v>175</v>
      </c>
      <c r="D81" s="47">
        <v>85</v>
      </c>
      <c r="E81" s="47">
        <v>90</v>
      </c>
      <c r="H81" s="48"/>
    </row>
    <row r="82" spans="1:8" x14ac:dyDescent="0.2">
      <c r="A82" s="49" t="s">
        <v>73</v>
      </c>
      <c r="B82" s="47">
        <v>161</v>
      </c>
      <c r="C82" s="47">
        <f t="shared" si="1"/>
        <v>347</v>
      </c>
      <c r="D82" s="47">
        <v>145</v>
      </c>
      <c r="E82" s="47">
        <v>202</v>
      </c>
      <c r="H82" s="48"/>
    </row>
    <row r="83" spans="1:8" x14ac:dyDescent="0.2">
      <c r="A83" s="49" t="s">
        <v>74</v>
      </c>
      <c r="B83" s="47">
        <v>108</v>
      </c>
      <c r="C83" s="47">
        <f t="shared" si="1"/>
        <v>288</v>
      </c>
      <c r="D83" s="47">
        <v>148</v>
      </c>
      <c r="E83" s="47">
        <v>140</v>
      </c>
      <c r="H83" s="48"/>
    </row>
    <row r="84" spans="1:8" x14ac:dyDescent="0.2">
      <c r="A84" s="49" t="s">
        <v>75</v>
      </c>
      <c r="B84" s="47">
        <v>317</v>
      </c>
      <c r="C84" s="47">
        <f t="shared" si="1"/>
        <v>712</v>
      </c>
      <c r="D84" s="47">
        <v>317</v>
      </c>
      <c r="E84" s="47">
        <v>395</v>
      </c>
      <c r="H84" s="48"/>
    </row>
    <row r="85" spans="1:8" x14ac:dyDescent="0.2">
      <c r="A85" s="49" t="s">
        <v>76</v>
      </c>
      <c r="B85" s="47">
        <v>288</v>
      </c>
      <c r="C85" s="47">
        <f t="shared" si="1"/>
        <v>595</v>
      </c>
      <c r="D85" s="47">
        <v>271</v>
      </c>
      <c r="E85" s="47">
        <v>324</v>
      </c>
      <c r="H85" s="48"/>
    </row>
    <row r="86" spans="1:8" x14ac:dyDescent="0.2">
      <c r="A86" s="49" t="s">
        <v>77</v>
      </c>
      <c r="B86" s="47">
        <v>485</v>
      </c>
      <c r="C86" s="47">
        <f t="shared" si="1"/>
        <v>1406</v>
      </c>
      <c r="D86" s="47">
        <v>720</v>
      </c>
      <c r="E86" s="47">
        <v>686</v>
      </c>
      <c r="H86" s="48"/>
    </row>
    <row r="87" spans="1:8" x14ac:dyDescent="0.2">
      <c r="A87" s="49" t="s">
        <v>78</v>
      </c>
      <c r="B87" s="47">
        <v>667</v>
      </c>
      <c r="C87" s="47">
        <f t="shared" si="1"/>
        <v>1535</v>
      </c>
      <c r="D87" s="47">
        <v>760</v>
      </c>
      <c r="E87" s="47">
        <v>775</v>
      </c>
      <c r="H87" s="48"/>
    </row>
    <row r="88" spans="1:8" x14ac:dyDescent="0.2">
      <c r="A88" s="49" t="s">
        <v>79</v>
      </c>
      <c r="B88" s="47">
        <v>538</v>
      </c>
      <c r="C88" s="47">
        <f t="shared" si="1"/>
        <v>1264</v>
      </c>
      <c r="D88" s="47">
        <v>642</v>
      </c>
      <c r="E88" s="47">
        <v>622</v>
      </c>
      <c r="H88" s="48"/>
    </row>
    <row r="89" spans="1:8" x14ac:dyDescent="0.2">
      <c r="A89" s="49" t="s">
        <v>80</v>
      </c>
      <c r="B89" s="47">
        <v>398</v>
      </c>
      <c r="C89" s="47">
        <f t="shared" si="1"/>
        <v>997</v>
      </c>
      <c r="D89" s="47">
        <v>507</v>
      </c>
      <c r="E89" s="47">
        <v>490</v>
      </c>
      <c r="H89" s="48"/>
    </row>
    <row r="90" spans="1:8" x14ac:dyDescent="0.2">
      <c r="A90" s="49" t="s">
        <v>81</v>
      </c>
      <c r="B90" s="53"/>
      <c r="C90" s="47">
        <f t="shared" si="1"/>
        <v>0</v>
      </c>
      <c r="D90" s="53"/>
      <c r="E90" s="53"/>
      <c r="H90" s="48"/>
    </row>
    <row r="91" spans="1:8" x14ac:dyDescent="0.2">
      <c r="A91" s="49" t="s">
        <v>82</v>
      </c>
      <c r="B91" s="47">
        <v>689</v>
      </c>
      <c r="C91" s="47">
        <f t="shared" si="1"/>
        <v>1528</v>
      </c>
      <c r="D91" s="47">
        <v>726</v>
      </c>
      <c r="E91" s="47">
        <v>802</v>
      </c>
      <c r="H91" s="48"/>
    </row>
    <row r="92" spans="1:8" x14ac:dyDescent="0.2">
      <c r="A92" s="49" t="s">
        <v>83</v>
      </c>
      <c r="B92" s="47">
        <v>553</v>
      </c>
      <c r="C92" s="47">
        <f t="shared" si="1"/>
        <v>1290</v>
      </c>
      <c r="D92" s="47">
        <v>633</v>
      </c>
      <c r="E92" s="47">
        <v>657</v>
      </c>
      <c r="H92" s="48"/>
    </row>
    <row r="93" spans="1:8" x14ac:dyDescent="0.2">
      <c r="A93" s="49" t="s">
        <v>84</v>
      </c>
      <c r="B93" s="47">
        <v>623</v>
      </c>
      <c r="C93" s="47">
        <f t="shared" si="1"/>
        <v>1496</v>
      </c>
      <c r="D93" s="47">
        <v>745</v>
      </c>
      <c r="E93" s="47">
        <v>751</v>
      </c>
      <c r="H93" s="48"/>
    </row>
    <row r="94" spans="1:8" x14ac:dyDescent="0.2">
      <c r="A94" s="49" t="s">
        <v>139</v>
      </c>
      <c r="B94" s="47">
        <v>405</v>
      </c>
      <c r="C94" s="47">
        <f t="shared" si="1"/>
        <v>922</v>
      </c>
      <c r="D94" s="47">
        <v>464</v>
      </c>
      <c r="E94" s="47">
        <v>458</v>
      </c>
      <c r="H94" s="48"/>
    </row>
    <row r="95" spans="1:8" x14ac:dyDescent="0.2">
      <c r="A95" s="49" t="s">
        <v>140</v>
      </c>
      <c r="B95" s="47">
        <v>264</v>
      </c>
      <c r="C95" s="47">
        <f t="shared" si="1"/>
        <v>637</v>
      </c>
      <c r="D95" s="47">
        <v>305</v>
      </c>
      <c r="E95" s="47">
        <v>332</v>
      </c>
      <c r="H95" s="48"/>
    </row>
    <row r="96" spans="1:8" x14ac:dyDescent="0.2">
      <c r="A96" s="49" t="s">
        <v>85</v>
      </c>
      <c r="B96" s="47">
        <v>183</v>
      </c>
      <c r="C96" s="47">
        <f t="shared" si="1"/>
        <v>370</v>
      </c>
      <c r="D96" s="47">
        <v>166</v>
      </c>
      <c r="E96" s="47">
        <v>204</v>
      </c>
      <c r="H96" s="48"/>
    </row>
    <row r="97" spans="1:8" x14ac:dyDescent="0.2">
      <c r="A97" s="49" t="s">
        <v>86</v>
      </c>
      <c r="B97" s="47">
        <v>364</v>
      </c>
      <c r="C97" s="47">
        <f t="shared" si="1"/>
        <v>603</v>
      </c>
      <c r="D97" s="47">
        <v>283</v>
      </c>
      <c r="E97" s="47">
        <v>320</v>
      </c>
      <c r="H97" s="48"/>
    </row>
    <row r="98" spans="1:8" x14ac:dyDescent="0.2">
      <c r="A98" s="49" t="s">
        <v>87</v>
      </c>
      <c r="B98" s="47">
        <v>314</v>
      </c>
      <c r="C98" s="47">
        <f t="shared" si="1"/>
        <v>599</v>
      </c>
      <c r="D98" s="47">
        <v>280</v>
      </c>
      <c r="E98" s="47">
        <v>319</v>
      </c>
      <c r="H98" s="48"/>
    </row>
    <row r="99" spans="1:8" x14ac:dyDescent="0.2">
      <c r="A99" s="49" t="s">
        <v>88</v>
      </c>
      <c r="B99" s="47">
        <v>298</v>
      </c>
      <c r="C99" s="47">
        <f t="shared" si="1"/>
        <v>661</v>
      </c>
      <c r="D99" s="47">
        <v>297</v>
      </c>
      <c r="E99" s="47">
        <v>364</v>
      </c>
      <c r="H99" s="48"/>
    </row>
    <row r="100" spans="1:8" x14ac:dyDescent="0.2">
      <c r="A100" s="49" t="s">
        <v>89</v>
      </c>
      <c r="B100" s="53"/>
      <c r="C100" s="47">
        <f t="shared" si="1"/>
        <v>0</v>
      </c>
      <c r="D100" s="53"/>
      <c r="E100" s="53"/>
      <c r="H100" s="48"/>
    </row>
    <row r="101" spans="1:8" x14ac:dyDescent="0.2">
      <c r="A101" s="49" t="s">
        <v>90</v>
      </c>
      <c r="B101" s="47">
        <v>347</v>
      </c>
      <c r="C101" s="47">
        <f t="shared" si="1"/>
        <v>669</v>
      </c>
      <c r="D101" s="47">
        <v>342</v>
      </c>
      <c r="E101" s="47">
        <v>327</v>
      </c>
      <c r="H101" s="48"/>
    </row>
    <row r="102" spans="1:8" x14ac:dyDescent="0.2">
      <c r="A102" s="49" t="s">
        <v>91</v>
      </c>
      <c r="B102" s="47">
        <v>532</v>
      </c>
      <c r="C102" s="47">
        <f t="shared" si="1"/>
        <v>1021</v>
      </c>
      <c r="D102" s="47">
        <v>510</v>
      </c>
      <c r="E102" s="47">
        <v>511</v>
      </c>
      <c r="H102" s="48"/>
    </row>
    <row r="103" spans="1:8" x14ac:dyDescent="0.2">
      <c r="A103" s="49" t="s">
        <v>92</v>
      </c>
      <c r="B103" s="47">
        <v>450</v>
      </c>
      <c r="C103" s="47">
        <f t="shared" si="1"/>
        <v>955</v>
      </c>
      <c r="D103" s="47">
        <v>501</v>
      </c>
      <c r="E103" s="47">
        <v>454</v>
      </c>
      <c r="F103" s="51"/>
      <c r="H103" s="48"/>
    </row>
    <row r="104" spans="1:8" x14ac:dyDescent="0.2">
      <c r="A104" s="49" t="s">
        <v>93</v>
      </c>
      <c r="B104" s="47">
        <v>393</v>
      </c>
      <c r="C104" s="47">
        <f t="shared" si="1"/>
        <v>859</v>
      </c>
      <c r="D104" s="47">
        <v>416</v>
      </c>
      <c r="E104" s="47">
        <v>443</v>
      </c>
      <c r="H104" s="48"/>
    </row>
    <row r="105" spans="1:8" x14ac:dyDescent="0.2">
      <c r="A105" s="49" t="s">
        <v>141</v>
      </c>
      <c r="B105" s="47">
        <v>181</v>
      </c>
      <c r="C105" s="47">
        <f t="shared" si="1"/>
        <v>402</v>
      </c>
      <c r="D105" s="47">
        <v>200</v>
      </c>
      <c r="E105" s="47">
        <v>202</v>
      </c>
      <c r="H105" s="48"/>
    </row>
    <row r="106" spans="1:8" x14ac:dyDescent="0.2">
      <c r="A106" s="49" t="s">
        <v>94</v>
      </c>
      <c r="B106" s="47">
        <v>327</v>
      </c>
      <c r="C106" s="47">
        <f t="shared" si="1"/>
        <v>711</v>
      </c>
      <c r="D106" s="47">
        <v>385</v>
      </c>
      <c r="E106" s="47">
        <v>326</v>
      </c>
      <c r="H106" s="48"/>
    </row>
    <row r="107" spans="1:8" x14ac:dyDescent="0.2">
      <c r="A107" s="49" t="s">
        <v>95</v>
      </c>
      <c r="B107" s="47">
        <v>78</v>
      </c>
      <c r="C107" s="47">
        <f t="shared" si="1"/>
        <v>149</v>
      </c>
      <c r="D107" s="47">
        <v>79</v>
      </c>
      <c r="E107" s="47">
        <v>70</v>
      </c>
      <c r="H107" s="48"/>
    </row>
    <row r="108" spans="1:8" x14ac:dyDescent="0.2">
      <c r="A108" s="49" t="s">
        <v>96</v>
      </c>
      <c r="B108" s="47">
        <v>157</v>
      </c>
      <c r="C108" s="47">
        <f t="shared" si="1"/>
        <v>290</v>
      </c>
      <c r="D108" s="47">
        <v>138</v>
      </c>
      <c r="E108" s="47">
        <v>152</v>
      </c>
      <c r="H108" s="48"/>
    </row>
    <row r="109" spans="1:8" x14ac:dyDescent="0.2">
      <c r="A109" s="49" t="s">
        <v>97</v>
      </c>
      <c r="B109" s="47">
        <v>118</v>
      </c>
      <c r="C109" s="47">
        <f t="shared" si="1"/>
        <v>185</v>
      </c>
      <c r="D109" s="47">
        <v>81</v>
      </c>
      <c r="E109" s="47">
        <v>104</v>
      </c>
      <c r="H109" s="48"/>
    </row>
    <row r="110" spans="1:8" x14ac:dyDescent="0.2">
      <c r="A110" s="49" t="s">
        <v>98</v>
      </c>
      <c r="B110" s="47">
        <v>227</v>
      </c>
      <c r="C110" s="47">
        <f t="shared" si="1"/>
        <v>398</v>
      </c>
      <c r="D110" s="47">
        <v>180</v>
      </c>
      <c r="E110" s="47">
        <v>218</v>
      </c>
      <c r="H110" s="48"/>
    </row>
    <row r="111" spans="1:8" x14ac:dyDescent="0.2">
      <c r="A111" s="49" t="s">
        <v>99</v>
      </c>
      <c r="B111" s="47">
        <v>136</v>
      </c>
      <c r="C111" s="47">
        <f t="shared" si="1"/>
        <v>222</v>
      </c>
      <c r="D111" s="47">
        <v>109</v>
      </c>
      <c r="E111" s="47">
        <v>113</v>
      </c>
      <c r="H111" s="48"/>
    </row>
    <row r="112" spans="1:8" x14ac:dyDescent="0.2">
      <c r="A112" s="49" t="s">
        <v>100</v>
      </c>
      <c r="B112" s="47">
        <v>379</v>
      </c>
      <c r="C112" s="47">
        <f t="shared" si="1"/>
        <v>647</v>
      </c>
      <c r="D112" s="47">
        <v>319</v>
      </c>
      <c r="E112" s="47">
        <v>328</v>
      </c>
      <c r="H112" s="48"/>
    </row>
    <row r="113" spans="1:8" x14ac:dyDescent="0.2">
      <c r="A113" s="49" t="s">
        <v>101</v>
      </c>
      <c r="B113" s="47">
        <v>286</v>
      </c>
      <c r="C113" s="47">
        <f t="shared" si="1"/>
        <v>549</v>
      </c>
      <c r="D113" s="47">
        <v>285</v>
      </c>
      <c r="E113" s="47">
        <v>264</v>
      </c>
      <c r="H113" s="48"/>
    </row>
    <row r="114" spans="1:8" x14ac:dyDescent="0.2">
      <c r="A114" s="49" t="s">
        <v>102</v>
      </c>
      <c r="B114" s="47">
        <v>352</v>
      </c>
      <c r="C114" s="47">
        <f t="shared" si="1"/>
        <v>581</v>
      </c>
      <c r="D114" s="47">
        <v>358</v>
      </c>
      <c r="E114" s="47">
        <v>223</v>
      </c>
      <c r="H114" s="48"/>
    </row>
    <row r="115" spans="1:8" x14ac:dyDescent="0.2">
      <c r="A115" s="49" t="s">
        <v>103</v>
      </c>
      <c r="B115" s="47">
        <v>155</v>
      </c>
      <c r="C115" s="47">
        <f t="shared" si="1"/>
        <v>265</v>
      </c>
      <c r="D115" s="47">
        <v>152</v>
      </c>
      <c r="E115" s="47">
        <v>113</v>
      </c>
      <c r="H115" s="48"/>
    </row>
    <row r="116" spans="1:8" x14ac:dyDescent="0.2">
      <c r="A116" s="49" t="s">
        <v>104</v>
      </c>
      <c r="B116" s="47">
        <v>390</v>
      </c>
      <c r="C116" s="47">
        <f t="shared" si="1"/>
        <v>818</v>
      </c>
      <c r="D116" s="47">
        <v>424</v>
      </c>
      <c r="E116" s="47">
        <v>394</v>
      </c>
      <c r="H116" s="48"/>
    </row>
    <row r="117" spans="1:8" x14ac:dyDescent="0.2">
      <c r="A117" s="49" t="s">
        <v>105</v>
      </c>
      <c r="B117" s="47">
        <v>739</v>
      </c>
      <c r="C117" s="47">
        <f t="shared" si="1"/>
        <v>1509</v>
      </c>
      <c r="D117" s="47">
        <v>811</v>
      </c>
      <c r="E117" s="47">
        <v>698</v>
      </c>
      <c r="H117" s="48"/>
    </row>
    <row r="118" spans="1:8" x14ac:dyDescent="0.2">
      <c r="A118" s="49" t="s">
        <v>106</v>
      </c>
      <c r="B118" s="47">
        <v>5</v>
      </c>
      <c r="C118" s="47">
        <f t="shared" si="1"/>
        <v>6</v>
      </c>
      <c r="D118" s="47">
        <v>5</v>
      </c>
      <c r="E118" s="47">
        <v>1</v>
      </c>
      <c r="H118" s="48"/>
    </row>
    <row r="119" spans="1:8" x14ac:dyDescent="0.2">
      <c r="A119" s="49" t="s">
        <v>107</v>
      </c>
      <c r="B119" s="47">
        <v>287</v>
      </c>
      <c r="C119" s="47">
        <f t="shared" si="1"/>
        <v>687</v>
      </c>
      <c r="D119" s="47">
        <v>342</v>
      </c>
      <c r="E119" s="47">
        <v>345</v>
      </c>
      <c r="H119" s="48"/>
    </row>
    <row r="120" spans="1:8" x14ac:dyDescent="0.2">
      <c r="A120" s="49" t="s">
        <v>108</v>
      </c>
      <c r="B120" s="47">
        <v>287</v>
      </c>
      <c r="C120" s="47">
        <f t="shared" si="1"/>
        <v>435</v>
      </c>
      <c r="D120" s="47">
        <v>208</v>
      </c>
      <c r="E120" s="47">
        <v>227</v>
      </c>
      <c r="H120" s="48"/>
    </row>
    <row r="121" spans="1:8" x14ac:dyDescent="0.2">
      <c r="A121" s="49" t="s">
        <v>109</v>
      </c>
      <c r="B121" s="47">
        <v>227</v>
      </c>
      <c r="C121" s="47">
        <f t="shared" si="1"/>
        <v>750</v>
      </c>
      <c r="D121" s="47">
        <v>252</v>
      </c>
      <c r="E121" s="47">
        <v>498</v>
      </c>
      <c r="H121" s="48"/>
    </row>
    <row r="122" spans="1:8" x14ac:dyDescent="0.2">
      <c r="A122" s="49" t="s">
        <v>110</v>
      </c>
      <c r="B122" s="47">
        <v>331</v>
      </c>
      <c r="C122" s="47">
        <f t="shared" si="1"/>
        <v>737</v>
      </c>
      <c r="D122" s="47">
        <v>381</v>
      </c>
      <c r="E122" s="47">
        <v>356</v>
      </c>
      <c r="H122" s="48"/>
    </row>
    <row r="123" spans="1:8" x14ac:dyDescent="0.2">
      <c r="A123" s="49" t="s">
        <v>111</v>
      </c>
      <c r="B123" s="47">
        <v>347</v>
      </c>
      <c r="C123" s="47">
        <f t="shared" si="1"/>
        <v>1273</v>
      </c>
      <c r="D123" s="47">
        <v>439</v>
      </c>
      <c r="E123" s="47">
        <v>834</v>
      </c>
      <c r="H123" s="48"/>
    </row>
    <row r="124" spans="1:8" x14ac:dyDescent="0.2">
      <c r="A124" s="49" t="s">
        <v>112</v>
      </c>
      <c r="B124" s="47">
        <v>248</v>
      </c>
      <c r="C124" s="47">
        <f t="shared" si="1"/>
        <v>579</v>
      </c>
      <c r="D124" s="47">
        <v>289</v>
      </c>
      <c r="E124" s="47">
        <v>290</v>
      </c>
      <c r="H124" s="48"/>
    </row>
    <row r="125" spans="1:8" x14ac:dyDescent="0.2">
      <c r="A125" s="49" t="s">
        <v>113</v>
      </c>
      <c r="B125" s="47">
        <v>154</v>
      </c>
      <c r="C125" s="47">
        <f t="shared" si="1"/>
        <v>300</v>
      </c>
      <c r="D125" s="47">
        <v>151</v>
      </c>
      <c r="E125" s="47">
        <v>149</v>
      </c>
      <c r="H125" s="48"/>
    </row>
    <row r="126" spans="1:8" x14ac:dyDescent="0.2">
      <c r="A126" s="49" t="s">
        <v>114</v>
      </c>
      <c r="B126" s="47">
        <v>68</v>
      </c>
      <c r="C126" s="47">
        <f t="shared" si="1"/>
        <v>123</v>
      </c>
      <c r="D126" s="47">
        <v>68</v>
      </c>
      <c r="E126" s="47">
        <v>55</v>
      </c>
      <c r="H126" s="48"/>
    </row>
    <row r="127" spans="1:8" x14ac:dyDescent="0.2">
      <c r="A127" s="49" t="s">
        <v>115</v>
      </c>
      <c r="B127" s="47">
        <v>15</v>
      </c>
      <c r="C127" s="47">
        <f t="shared" si="1"/>
        <v>36</v>
      </c>
      <c r="D127" s="47">
        <v>21</v>
      </c>
      <c r="E127" s="47">
        <v>15</v>
      </c>
      <c r="H127" s="48"/>
    </row>
    <row r="128" spans="1:8" x14ac:dyDescent="0.2">
      <c r="A128" s="49" t="s">
        <v>116</v>
      </c>
      <c r="B128" s="47">
        <v>133</v>
      </c>
      <c r="C128" s="47">
        <f t="shared" si="1"/>
        <v>187</v>
      </c>
      <c r="D128" s="47">
        <v>119</v>
      </c>
      <c r="E128" s="47">
        <v>68</v>
      </c>
      <c r="H128" s="48"/>
    </row>
    <row r="129" spans="1:8" x14ac:dyDescent="0.2">
      <c r="A129" s="49" t="s">
        <v>117</v>
      </c>
      <c r="B129" s="47">
        <v>27</v>
      </c>
      <c r="C129" s="47">
        <f t="shared" si="1"/>
        <v>55</v>
      </c>
      <c r="D129" s="47">
        <v>26</v>
      </c>
      <c r="E129" s="47">
        <v>29</v>
      </c>
      <c r="H129" s="48"/>
    </row>
    <row r="130" spans="1:8" x14ac:dyDescent="0.2">
      <c r="A130" s="49" t="s">
        <v>118</v>
      </c>
      <c r="B130" s="47">
        <v>26</v>
      </c>
      <c r="C130" s="47">
        <v>26</v>
      </c>
      <c r="D130" s="47">
        <v>23</v>
      </c>
      <c r="E130" s="47">
        <v>26</v>
      </c>
      <c r="H130" s="48"/>
    </row>
    <row r="131" spans="1:8" x14ac:dyDescent="0.2">
      <c r="A131" s="49" t="s">
        <v>119</v>
      </c>
      <c r="B131" s="47">
        <v>2</v>
      </c>
      <c r="C131" s="47">
        <f t="shared" si="1"/>
        <v>6</v>
      </c>
      <c r="D131" s="47">
        <v>2</v>
      </c>
      <c r="E131" s="59">
        <v>4</v>
      </c>
      <c r="H131" s="48"/>
    </row>
    <row r="132" spans="1:8" x14ac:dyDescent="0.2">
      <c r="A132" s="49" t="s">
        <v>120</v>
      </c>
      <c r="B132" s="47">
        <v>413</v>
      </c>
      <c r="C132" s="47">
        <f t="shared" ref="C132:C143" si="2">SUM(D132:E132)</f>
        <v>976</v>
      </c>
      <c r="D132" s="47">
        <v>474</v>
      </c>
      <c r="E132" s="47">
        <v>502</v>
      </c>
      <c r="H132" s="48"/>
    </row>
    <row r="133" spans="1:8" x14ac:dyDescent="0.2">
      <c r="A133" s="49" t="s">
        <v>121</v>
      </c>
      <c r="B133" s="47">
        <v>360</v>
      </c>
      <c r="C133" s="47">
        <f t="shared" si="2"/>
        <v>726</v>
      </c>
      <c r="D133" s="47">
        <v>381</v>
      </c>
      <c r="E133" s="47">
        <v>345</v>
      </c>
      <c r="H133" s="48"/>
    </row>
    <row r="134" spans="1:8" x14ac:dyDescent="0.2">
      <c r="A134" s="49" t="s">
        <v>132</v>
      </c>
      <c r="B134" s="47">
        <v>439</v>
      </c>
      <c r="C134" s="47">
        <f t="shared" si="2"/>
        <v>1122</v>
      </c>
      <c r="D134" s="47">
        <v>545</v>
      </c>
      <c r="E134" s="47">
        <v>577</v>
      </c>
      <c r="H134" s="48"/>
    </row>
    <row r="135" spans="1:8" x14ac:dyDescent="0.2">
      <c r="A135" s="49" t="s">
        <v>122</v>
      </c>
      <c r="B135" s="47">
        <v>246</v>
      </c>
      <c r="C135" s="47">
        <f t="shared" si="2"/>
        <v>547</v>
      </c>
      <c r="D135" s="47">
        <v>258</v>
      </c>
      <c r="E135" s="47">
        <v>289</v>
      </c>
      <c r="H135" s="48"/>
    </row>
    <row r="136" spans="1:8" x14ac:dyDescent="0.2">
      <c r="A136" s="49" t="s">
        <v>123</v>
      </c>
      <c r="B136" s="47">
        <v>352</v>
      </c>
      <c r="C136" s="47">
        <f t="shared" si="2"/>
        <v>905</v>
      </c>
      <c r="D136" s="47">
        <v>433</v>
      </c>
      <c r="E136" s="47">
        <v>472</v>
      </c>
      <c r="H136" s="48"/>
    </row>
    <row r="137" spans="1:8" x14ac:dyDescent="0.2">
      <c r="A137" s="49" t="s">
        <v>124</v>
      </c>
      <c r="B137" s="47">
        <v>132</v>
      </c>
      <c r="C137" s="47">
        <f t="shared" si="2"/>
        <v>314</v>
      </c>
      <c r="D137" s="47">
        <v>148</v>
      </c>
      <c r="E137" s="47">
        <v>166</v>
      </c>
      <c r="H137" s="48"/>
    </row>
    <row r="138" spans="1:8" x14ac:dyDescent="0.2">
      <c r="A138" s="49" t="s">
        <v>125</v>
      </c>
      <c r="B138" s="47">
        <v>245</v>
      </c>
      <c r="C138" s="47">
        <f t="shared" si="2"/>
        <v>593</v>
      </c>
      <c r="D138" s="47">
        <v>292</v>
      </c>
      <c r="E138" s="47">
        <v>301</v>
      </c>
      <c r="H138" s="48"/>
    </row>
    <row r="139" spans="1:8" x14ac:dyDescent="0.2">
      <c r="A139" s="49" t="s">
        <v>126</v>
      </c>
      <c r="B139" s="47">
        <v>311</v>
      </c>
      <c r="C139" s="47">
        <f t="shared" si="2"/>
        <v>700</v>
      </c>
      <c r="D139" s="47">
        <v>340</v>
      </c>
      <c r="E139" s="47">
        <v>360</v>
      </c>
      <c r="H139" s="48"/>
    </row>
    <row r="140" spans="1:8" x14ac:dyDescent="0.2">
      <c r="A140" s="49" t="s">
        <v>127</v>
      </c>
      <c r="B140" s="47">
        <v>503</v>
      </c>
      <c r="C140" s="47">
        <f t="shared" si="2"/>
        <v>1209</v>
      </c>
      <c r="D140" s="47">
        <v>600</v>
      </c>
      <c r="E140" s="47">
        <v>609</v>
      </c>
      <c r="H140" s="48"/>
    </row>
    <row r="141" spans="1:8" x14ac:dyDescent="0.2">
      <c r="A141" s="49" t="s">
        <v>128</v>
      </c>
      <c r="B141" s="47">
        <v>255</v>
      </c>
      <c r="C141" s="47">
        <f t="shared" si="2"/>
        <v>446</v>
      </c>
      <c r="D141" s="47">
        <v>228</v>
      </c>
      <c r="E141" s="47">
        <v>218</v>
      </c>
      <c r="H141" s="48"/>
    </row>
    <row r="142" spans="1:8" x14ac:dyDescent="0.2">
      <c r="A142" s="49" t="s">
        <v>129</v>
      </c>
      <c r="B142" s="47">
        <v>107</v>
      </c>
      <c r="C142" s="47">
        <f t="shared" si="2"/>
        <v>203</v>
      </c>
      <c r="D142" s="47">
        <v>106</v>
      </c>
      <c r="E142" s="47">
        <v>97</v>
      </c>
      <c r="H142" s="48"/>
    </row>
    <row r="143" spans="1:8" ht="13.8" thickBot="1" x14ac:dyDescent="0.25">
      <c r="A143" s="54" t="s">
        <v>130</v>
      </c>
      <c r="B143" s="55">
        <v>34</v>
      </c>
      <c r="C143" s="55">
        <f t="shared" si="2"/>
        <v>37</v>
      </c>
      <c r="D143" s="55">
        <v>14</v>
      </c>
      <c r="E143" s="55">
        <v>23</v>
      </c>
      <c r="H143" s="48"/>
    </row>
    <row r="144" spans="1:8" x14ac:dyDescent="0.2">
      <c r="A144" s="56"/>
      <c r="B144" s="51"/>
      <c r="C144" s="51"/>
      <c r="D144" s="51"/>
      <c r="E144" s="51"/>
    </row>
    <row r="145" spans="1:5" x14ac:dyDescent="0.2">
      <c r="A145" s="56" t="s">
        <v>164</v>
      </c>
      <c r="B145" s="57"/>
      <c r="C145" s="57"/>
      <c r="D145" s="57"/>
      <c r="E145" s="57"/>
    </row>
    <row r="146" spans="1:5" x14ac:dyDescent="0.2">
      <c r="B146" s="48"/>
      <c r="C146" s="48"/>
      <c r="D146" s="48"/>
      <c r="E146" s="48"/>
    </row>
    <row r="147" spans="1:5" x14ac:dyDescent="0.2">
      <c r="A147" s="43" t="s">
        <v>180</v>
      </c>
      <c r="B147" s="48"/>
      <c r="D147" s="48"/>
      <c r="E147" s="48"/>
    </row>
    <row r="148" spans="1:5" x14ac:dyDescent="0.2">
      <c r="A148" s="43" t="s">
        <v>179</v>
      </c>
      <c r="B148" s="48"/>
      <c r="D148" s="48"/>
      <c r="E148" s="48"/>
    </row>
    <row r="149" spans="1:5" x14ac:dyDescent="0.2">
      <c r="A149" s="58" t="s">
        <v>178</v>
      </c>
      <c r="B149" s="48"/>
      <c r="D149" s="48"/>
      <c r="E149" s="48"/>
    </row>
    <row r="150" spans="1:5" x14ac:dyDescent="0.2">
      <c r="A150" s="43" t="s">
        <v>176</v>
      </c>
    </row>
    <row r="151" spans="1:5" x14ac:dyDescent="0.2">
      <c r="A151" s="58" t="s">
        <v>177</v>
      </c>
      <c r="B151" s="48"/>
    </row>
    <row r="155" spans="1:5" x14ac:dyDescent="0.2">
      <c r="B155" s="48"/>
      <c r="C155" s="48"/>
      <c r="D155" s="48"/>
      <c r="E155" s="48"/>
    </row>
    <row r="156" spans="1:5" x14ac:dyDescent="0.2">
      <c r="B156" s="48"/>
      <c r="C156" s="48"/>
      <c r="D156" s="48"/>
      <c r="E156" s="48"/>
    </row>
  </sheetData>
  <phoneticPr fontId="2"/>
  <pageMargins left="0.75" right="0.75" top="1" bottom="1" header="0.51200000000000001" footer="0.51200000000000001"/>
  <pageSetup paperSize="9" scale="70" fitToWidth="0" fitToHeight="2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6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43" bestFit="1" customWidth="1"/>
    <col min="2" max="2" width="10.21875" style="43" bestFit="1" customWidth="1"/>
    <col min="3" max="3" width="9" style="43" customWidth="1"/>
    <col min="4" max="16384" width="9" style="43"/>
  </cols>
  <sheetData>
    <row r="1" spans="1:8" ht="13.8" thickBot="1" x14ac:dyDescent="0.25">
      <c r="A1" s="41" t="s">
        <v>193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46" t="s">
        <v>1</v>
      </c>
      <c r="B3" s="47">
        <v>297</v>
      </c>
      <c r="C3" s="47">
        <f>SUM(D3:E3)</f>
        <v>633</v>
      </c>
      <c r="D3" s="47">
        <v>323</v>
      </c>
      <c r="E3" s="47">
        <v>310</v>
      </c>
      <c r="H3" s="48"/>
    </row>
    <row r="4" spans="1:8" x14ac:dyDescent="0.2">
      <c r="A4" s="49" t="s">
        <v>2</v>
      </c>
      <c r="B4" s="47">
        <v>8</v>
      </c>
      <c r="C4" s="47">
        <f t="shared" ref="C4:C67" si="0">SUM(D4:E4)</f>
        <v>24</v>
      </c>
      <c r="D4" s="47">
        <v>12</v>
      </c>
      <c r="E4" s="47">
        <v>12</v>
      </c>
      <c r="H4" s="48"/>
    </row>
    <row r="5" spans="1:8" x14ac:dyDescent="0.2">
      <c r="A5" s="49" t="s">
        <v>4</v>
      </c>
      <c r="B5" s="47">
        <v>265</v>
      </c>
      <c r="C5" s="47">
        <f>SUM(D5:E5)</f>
        <v>621</v>
      </c>
      <c r="D5" s="47">
        <v>285</v>
      </c>
      <c r="E5" s="47">
        <v>336</v>
      </c>
      <c r="H5" s="48"/>
    </row>
    <row r="6" spans="1:8" x14ac:dyDescent="0.2">
      <c r="A6" s="49" t="s">
        <v>3</v>
      </c>
      <c r="B6" s="47">
        <v>250</v>
      </c>
      <c r="C6" s="47">
        <f t="shared" si="0"/>
        <v>602</v>
      </c>
      <c r="D6" s="47">
        <v>290</v>
      </c>
      <c r="E6" s="47">
        <v>312</v>
      </c>
      <c r="H6" s="48"/>
    </row>
    <row r="7" spans="1:8" x14ac:dyDescent="0.2">
      <c r="A7" s="49" t="s">
        <v>5</v>
      </c>
      <c r="B7" s="47">
        <v>184</v>
      </c>
      <c r="C7" s="47">
        <f t="shared" si="0"/>
        <v>441</v>
      </c>
      <c r="D7" s="47">
        <v>215</v>
      </c>
      <c r="E7" s="47">
        <v>226</v>
      </c>
      <c r="H7" s="48"/>
    </row>
    <row r="8" spans="1:8" x14ac:dyDescent="0.2">
      <c r="A8" s="49" t="s">
        <v>6</v>
      </c>
      <c r="B8" s="47">
        <v>365</v>
      </c>
      <c r="C8" s="47">
        <f t="shared" si="0"/>
        <v>829</v>
      </c>
      <c r="D8" s="47">
        <v>398</v>
      </c>
      <c r="E8" s="47">
        <v>431</v>
      </c>
      <c r="H8" s="48"/>
    </row>
    <row r="9" spans="1:8" x14ac:dyDescent="0.2">
      <c r="A9" s="49" t="s">
        <v>7</v>
      </c>
      <c r="B9" s="47">
        <v>230</v>
      </c>
      <c r="C9" s="47">
        <f t="shared" si="0"/>
        <v>487</v>
      </c>
      <c r="D9" s="47">
        <v>225</v>
      </c>
      <c r="E9" s="47">
        <v>262</v>
      </c>
      <c r="H9" s="48"/>
    </row>
    <row r="10" spans="1:8" x14ac:dyDescent="0.2">
      <c r="A10" s="49" t="s">
        <v>8</v>
      </c>
      <c r="B10" s="47">
        <v>209</v>
      </c>
      <c r="C10" s="47">
        <f t="shared" si="0"/>
        <v>547</v>
      </c>
      <c r="D10" s="47">
        <v>257</v>
      </c>
      <c r="E10" s="47">
        <v>290</v>
      </c>
      <c r="H10" s="48"/>
    </row>
    <row r="11" spans="1:8" x14ac:dyDescent="0.2">
      <c r="A11" s="49" t="s">
        <v>9</v>
      </c>
      <c r="B11" s="47">
        <v>459</v>
      </c>
      <c r="C11" s="47">
        <f t="shared" si="0"/>
        <v>1159</v>
      </c>
      <c r="D11" s="47">
        <v>549</v>
      </c>
      <c r="E11" s="47">
        <v>610</v>
      </c>
      <c r="H11" s="48"/>
    </row>
    <row r="12" spans="1:8" x14ac:dyDescent="0.2">
      <c r="A12" s="49" t="s">
        <v>10</v>
      </c>
      <c r="B12" s="47">
        <v>360</v>
      </c>
      <c r="C12" s="47">
        <f t="shared" si="0"/>
        <v>853</v>
      </c>
      <c r="D12" s="47">
        <v>407</v>
      </c>
      <c r="E12" s="47">
        <v>446</v>
      </c>
      <c r="H12" s="48"/>
    </row>
    <row r="13" spans="1:8" x14ac:dyDescent="0.2">
      <c r="A13" s="49" t="s">
        <v>11</v>
      </c>
      <c r="B13" s="47">
        <v>420</v>
      </c>
      <c r="C13" s="47">
        <f t="shared" si="0"/>
        <v>999</v>
      </c>
      <c r="D13" s="47">
        <v>480</v>
      </c>
      <c r="E13" s="47">
        <v>519</v>
      </c>
      <c r="H13" s="48"/>
    </row>
    <row r="14" spans="1:8" x14ac:dyDescent="0.2">
      <c r="A14" s="49" t="s">
        <v>12</v>
      </c>
      <c r="B14" s="47">
        <v>426</v>
      </c>
      <c r="C14" s="47">
        <f t="shared" si="0"/>
        <v>1122</v>
      </c>
      <c r="D14" s="47">
        <v>545</v>
      </c>
      <c r="E14" s="47">
        <v>577</v>
      </c>
      <c r="H14" s="48"/>
    </row>
    <row r="15" spans="1:8" x14ac:dyDescent="0.2">
      <c r="A15" s="49" t="s">
        <v>13</v>
      </c>
      <c r="B15" s="47">
        <v>128</v>
      </c>
      <c r="C15" s="47">
        <f t="shared" si="0"/>
        <v>337</v>
      </c>
      <c r="D15" s="47">
        <v>168</v>
      </c>
      <c r="E15" s="47">
        <v>169</v>
      </c>
      <c r="H15" s="48"/>
    </row>
    <row r="16" spans="1:8" x14ac:dyDescent="0.2">
      <c r="A16" s="49" t="s">
        <v>14</v>
      </c>
      <c r="B16" s="47">
        <v>155</v>
      </c>
      <c r="C16" s="47">
        <f t="shared" si="0"/>
        <v>420</v>
      </c>
      <c r="D16" s="47">
        <v>199</v>
      </c>
      <c r="E16" s="47">
        <v>221</v>
      </c>
      <c r="H16" s="48"/>
    </row>
    <row r="17" spans="1:8" x14ac:dyDescent="0.2">
      <c r="A17" s="49" t="s">
        <v>15</v>
      </c>
      <c r="B17" s="47">
        <v>207</v>
      </c>
      <c r="C17" s="47">
        <f t="shared" si="0"/>
        <v>500</v>
      </c>
      <c r="D17" s="47">
        <v>250</v>
      </c>
      <c r="E17" s="47">
        <v>250</v>
      </c>
      <c r="H17" s="48"/>
    </row>
    <row r="18" spans="1:8" x14ac:dyDescent="0.2">
      <c r="A18" s="49" t="s">
        <v>16</v>
      </c>
      <c r="B18" s="47">
        <v>67</v>
      </c>
      <c r="C18" s="47">
        <f t="shared" si="0"/>
        <v>221</v>
      </c>
      <c r="D18" s="47">
        <v>109</v>
      </c>
      <c r="E18" s="47">
        <v>112</v>
      </c>
      <c r="H18" s="48"/>
    </row>
    <row r="19" spans="1:8" x14ac:dyDescent="0.2">
      <c r="A19" s="49" t="s">
        <v>17</v>
      </c>
      <c r="B19" s="47">
        <v>266</v>
      </c>
      <c r="C19" s="47">
        <f t="shared" si="0"/>
        <v>707</v>
      </c>
      <c r="D19" s="47">
        <v>337</v>
      </c>
      <c r="E19" s="47">
        <v>370</v>
      </c>
      <c r="H19" s="48"/>
    </row>
    <row r="20" spans="1:8" x14ac:dyDescent="0.2">
      <c r="A20" s="49" t="s">
        <v>18</v>
      </c>
      <c r="B20" s="47">
        <v>265</v>
      </c>
      <c r="C20" s="47">
        <f t="shared" si="0"/>
        <v>615</v>
      </c>
      <c r="D20" s="47">
        <v>290</v>
      </c>
      <c r="E20" s="47">
        <v>325</v>
      </c>
      <c r="H20" s="48"/>
    </row>
    <row r="21" spans="1:8" x14ac:dyDescent="0.2">
      <c r="A21" s="50" t="s">
        <v>19</v>
      </c>
      <c r="B21" s="47">
        <v>507</v>
      </c>
      <c r="C21" s="47">
        <f t="shared" si="0"/>
        <v>1295</v>
      </c>
      <c r="D21" s="47">
        <v>626</v>
      </c>
      <c r="E21" s="47">
        <v>669</v>
      </c>
      <c r="H21" s="48"/>
    </row>
    <row r="22" spans="1:8" x14ac:dyDescent="0.2">
      <c r="A22" s="49" t="s">
        <v>20</v>
      </c>
      <c r="B22" s="47">
        <v>333</v>
      </c>
      <c r="C22" s="47">
        <f t="shared" si="0"/>
        <v>908</v>
      </c>
      <c r="D22" s="47">
        <v>430</v>
      </c>
      <c r="E22" s="47">
        <v>478</v>
      </c>
      <c r="H22" s="48"/>
    </row>
    <row r="23" spans="1:8" x14ac:dyDescent="0.2">
      <c r="A23" s="49" t="s">
        <v>21</v>
      </c>
      <c r="B23" s="47">
        <v>684</v>
      </c>
      <c r="C23" s="47">
        <f t="shared" si="0"/>
        <v>1668</v>
      </c>
      <c r="D23" s="47">
        <v>762</v>
      </c>
      <c r="E23" s="47">
        <v>906</v>
      </c>
      <c r="H23" s="48"/>
    </row>
    <row r="24" spans="1:8" x14ac:dyDescent="0.2">
      <c r="A24" s="49" t="s">
        <v>22</v>
      </c>
      <c r="B24" s="47">
        <v>416</v>
      </c>
      <c r="C24" s="47">
        <f t="shared" si="0"/>
        <v>1005</v>
      </c>
      <c r="D24" s="47">
        <v>481</v>
      </c>
      <c r="E24" s="47">
        <v>524</v>
      </c>
      <c r="H24" s="48"/>
    </row>
    <row r="25" spans="1:8" x14ac:dyDescent="0.2">
      <c r="A25" s="49" t="s">
        <v>183</v>
      </c>
      <c r="B25" s="47">
        <v>133</v>
      </c>
      <c r="C25" s="47">
        <f t="shared" si="0"/>
        <v>465</v>
      </c>
      <c r="D25" s="47">
        <v>234</v>
      </c>
      <c r="E25" s="47">
        <v>231</v>
      </c>
      <c r="H25" s="48"/>
    </row>
    <row r="26" spans="1:8" x14ac:dyDescent="0.2">
      <c r="A26" s="49" t="s">
        <v>142</v>
      </c>
      <c r="B26" s="47">
        <v>391</v>
      </c>
      <c r="C26" s="47">
        <f t="shared" si="0"/>
        <v>891</v>
      </c>
      <c r="D26" s="47">
        <v>404</v>
      </c>
      <c r="E26" s="47">
        <v>487</v>
      </c>
      <c r="H26" s="48"/>
    </row>
    <row r="27" spans="1:8" x14ac:dyDescent="0.2">
      <c r="A27" s="49" t="s">
        <v>143</v>
      </c>
      <c r="B27" s="47">
        <v>294</v>
      </c>
      <c r="C27" s="47">
        <f t="shared" si="0"/>
        <v>710</v>
      </c>
      <c r="D27" s="47">
        <v>341</v>
      </c>
      <c r="E27" s="47">
        <v>369</v>
      </c>
      <c r="H27" s="48"/>
    </row>
    <row r="28" spans="1:8" x14ac:dyDescent="0.2">
      <c r="A28" s="49" t="s">
        <v>144</v>
      </c>
      <c r="B28" s="47">
        <v>337</v>
      </c>
      <c r="C28" s="47">
        <f t="shared" si="0"/>
        <v>735</v>
      </c>
      <c r="D28" s="47">
        <v>351</v>
      </c>
      <c r="E28" s="47">
        <v>384</v>
      </c>
      <c r="H28" s="48"/>
    </row>
    <row r="29" spans="1:8" x14ac:dyDescent="0.2">
      <c r="A29" s="49" t="s">
        <v>145</v>
      </c>
      <c r="B29" s="47">
        <v>246</v>
      </c>
      <c r="C29" s="47">
        <f t="shared" si="0"/>
        <v>528</v>
      </c>
      <c r="D29" s="47">
        <v>249</v>
      </c>
      <c r="E29" s="47">
        <v>279</v>
      </c>
      <c r="H29" s="48"/>
    </row>
    <row r="30" spans="1:8" x14ac:dyDescent="0.2">
      <c r="A30" s="49" t="s">
        <v>146</v>
      </c>
      <c r="B30" s="47">
        <v>286</v>
      </c>
      <c r="C30" s="47">
        <f t="shared" si="0"/>
        <v>670</v>
      </c>
      <c r="D30" s="47">
        <v>296</v>
      </c>
      <c r="E30" s="47">
        <v>374</v>
      </c>
      <c r="H30" s="48"/>
    </row>
    <row r="31" spans="1:8" x14ac:dyDescent="0.2">
      <c r="A31" s="49" t="s">
        <v>147</v>
      </c>
      <c r="B31" s="47">
        <v>251</v>
      </c>
      <c r="C31" s="47">
        <f t="shared" si="0"/>
        <v>564</v>
      </c>
      <c r="D31" s="47">
        <v>250</v>
      </c>
      <c r="E31" s="47">
        <v>314</v>
      </c>
      <c r="H31" s="48"/>
    </row>
    <row r="32" spans="1:8" x14ac:dyDescent="0.2">
      <c r="A32" s="49" t="s">
        <v>148</v>
      </c>
      <c r="B32" s="47">
        <v>332</v>
      </c>
      <c r="C32" s="47">
        <f t="shared" si="0"/>
        <v>742</v>
      </c>
      <c r="D32" s="47">
        <v>357</v>
      </c>
      <c r="E32" s="47">
        <v>385</v>
      </c>
      <c r="H32" s="48"/>
    </row>
    <row r="33" spans="1:8" x14ac:dyDescent="0.2">
      <c r="A33" s="49" t="s">
        <v>30</v>
      </c>
      <c r="B33" s="47">
        <v>335</v>
      </c>
      <c r="C33" s="47">
        <f t="shared" si="0"/>
        <v>795</v>
      </c>
      <c r="D33" s="47">
        <v>374</v>
      </c>
      <c r="E33" s="47">
        <v>421</v>
      </c>
      <c r="H33" s="48"/>
    </row>
    <row r="34" spans="1:8" x14ac:dyDescent="0.2">
      <c r="A34" s="49" t="s">
        <v>149</v>
      </c>
      <c r="B34" s="47">
        <v>190</v>
      </c>
      <c r="C34" s="47">
        <f t="shared" si="0"/>
        <v>420</v>
      </c>
      <c r="D34" s="47">
        <v>222</v>
      </c>
      <c r="E34" s="47">
        <v>198</v>
      </c>
      <c r="H34" s="48"/>
    </row>
    <row r="35" spans="1:8" x14ac:dyDescent="0.2">
      <c r="A35" s="49" t="s">
        <v>150</v>
      </c>
      <c r="B35" s="47">
        <v>316</v>
      </c>
      <c r="C35" s="47">
        <f t="shared" si="0"/>
        <v>737</v>
      </c>
      <c r="D35" s="47">
        <v>344</v>
      </c>
      <c r="E35" s="47">
        <v>393</v>
      </c>
      <c r="H35" s="48"/>
    </row>
    <row r="36" spans="1:8" x14ac:dyDescent="0.2">
      <c r="A36" s="49" t="s">
        <v>151</v>
      </c>
      <c r="B36" s="47">
        <v>154</v>
      </c>
      <c r="C36" s="47">
        <f t="shared" si="0"/>
        <v>362</v>
      </c>
      <c r="D36" s="47">
        <v>165</v>
      </c>
      <c r="E36" s="47">
        <v>197</v>
      </c>
      <c r="H36" s="48"/>
    </row>
    <row r="37" spans="1:8" x14ac:dyDescent="0.2">
      <c r="A37" s="49" t="s">
        <v>152</v>
      </c>
      <c r="B37" s="47">
        <v>159</v>
      </c>
      <c r="C37" s="47">
        <f t="shared" si="0"/>
        <v>376</v>
      </c>
      <c r="D37" s="47">
        <v>181</v>
      </c>
      <c r="E37" s="47">
        <v>195</v>
      </c>
      <c r="H37" s="48"/>
    </row>
    <row r="38" spans="1:8" x14ac:dyDescent="0.2">
      <c r="A38" s="49" t="s">
        <v>153</v>
      </c>
      <c r="B38" s="47">
        <v>176</v>
      </c>
      <c r="C38" s="47">
        <f t="shared" si="0"/>
        <v>393</v>
      </c>
      <c r="D38" s="47">
        <v>172</v>
      </c>
      <c r="E38" s="47">
        <v>221</v>
      </c>
      <c r="H38" s="48"/>
    </row>
    <row r="39" spans="1:8" x14ac:dyDescent="0.2">
      <c r="A39" s="49" t="s">
        <v>154</v>
      </c>
      <c r="B39" s="47">
        <v>179</v>
      </c>
      <c r="C39" s="47">
        <f t="shared" si="0"/>
        <v>435</v>
      </c>
      <c r="D39" s="47">
        <v>197</v>
      </c>
      <c r="E39" s="47">
        <v>238</v>
      </c>
      <c r="H39" s="48"/>
    </row>
    <row r="40" spans="1:8" x14ac:dyDescent="0.2">
      <c r="A40" s="49" t="s">
        <v>155</v>
      </c>
      <c r="B40" s="47">
        <v>181</v>
      </c>
      <c r="C40" s="47">
        <f t="shared" si="0"/>
        <v>455</v>
      </c>
      <c r="D40" s="47">
        <v>213</v>
      </c>
      <c r="E40" s="47">
        <v>242</v>
      </c>
      <c r="H40" s="48"/>
    </row>
    <row r="41" spans="1:8" x14ac:dyDescent="0.2">
      <c r="A41" s="50" t="s">
        <v>156</v>
      </c>
      <c r="B41" s="47">
        <v>298</v>
      </c>
      <c r="C41" s="47">
        <f t="shared" si="0"/>
        <v>655</v>
      </c>
      <c r="D41" s="47">
        <v>303</v>
      </c>
      <c r="E41" s="47">
        <v>352</v>
      </c>
      <c r="H41" s="48"/>
    </row>
    <row r="42" spans="1:8" x14ac:dyDescent="0.2">
      <c r="A42" s="49" t="s">
        <v>157</v>
      </c>
      <c r="B42" s="47">
        <v>357</v>
      </c>
      <c r="C42" s="47">
        <f t="shared" si="0"/>
        <v>930</v>
      </c>
      <c r="D42" s="47">
        <v>446</v>
      </c>
      <c r="E42" s="47">
        <v>484</v>
      </c>
      <c r="H42" s="48"/>
    </row>
    <row r="43" spans="1:8" x14ac:dyDescent="0.2">
      <c r="A43" s="49" t="s">
        <v>158</v>
      </c>
      <c r="B43" s="47">
        <v>220</v>
      </c>
      <c r="C43" s="47">
        <f t="shared" si="0"/>
        <v>578</v>
      </c>
      <c r="D43" s="47">
        <v>287</v>
      </c>
      <c r="E43" s="47">
        <v>291</v>
      </c>
      <c r="H43" s="48"/>
    </row>
    <row r="44" spans="1:8" x14ac:dyDescent="0.2">
      <c r="A44" s="49" t="s">
        <v>159</v>
      </c>
      <c r="B44" s="47">
        <v>202</v>
      </c>
      <c r="C44" s="47">
        <f t="shared" si="0"/>
        <v>668</v>
      </c>
      <c r="D44" s="47">
        <v>340</v>
      </c>
      <c r="E44" s="47">
        <v>328</v>
      </c>
      <c r="H44" s="48"/>
    </row>
    <row r="45" spans="1:8" x14ac:dyDescent="0.2">
      <c r="A45" s="49" t="s">
        <v>160</v>
      </c>
      <c r="B45" s="47">
        <v>339</v>
      </c>
      <c r="C45" s="47">
        <f t="shared" si="0"/>
        <v>1116</v>
      </c>
      <c r="D45" s="47">
        <v>527</v>
      </c>
      <c r="E45" s="47">
        <v>589</v>
      </c>
      <c r="H45" s="48"/>
    </row>
    <row r="46" spans="1:8" x14ac:dyDescent="0.2">
      <c r="A46" s="49" t="s">
        <v>43</v>
      </c>
      <c r="B46" s="47"/>
      <c r="C46" s="47">
        <f t="shared" si="0"/>
        <v>0</v>
      </c>
      <c r="D46" s="47"/>
      <c r="E46" s="47"/>
      <c r="H46" s="48"/>
    </row>
    <row r="47" spans="1:8" x14ac:dyDescent="0.2">
      <c r="A47" s="49" t="s">
        <v>44</v>
      </c>
      <c r="B47" s="47">
        <v>354</v>
      </c>
      <c r="C47" s="47">
        <f t="shared" si="0"/>
        <v>1036</v>
      </c>
      <c r="D47" s="47">
        <v>531</v>
      </c>
      <c r="E47" s="47">
        <v>505</v>
      </c>
      <c r="H47" s="48"/>
    </row>
    <row r="48" spans="1:8" x14ac:dyDescent="0.2">
      <c r="A48" s="49" t="s">
        <v>45</v>
      </c>
      <c r="B48" s="47">
        <v>847</v>
      </c>
      <c r="C48" s="47">
        <f t="shared" si="0"/>
        <v>2079</v>
      </c>
      <c r="D48" s="47">
        <v>986</v>
      </c>
      <c r="E48" s="47">
        <v>1093</v>
      </c>
      <c r="H48" s="48"/>
    </row>
    <row r="49" spans="1:8" x14ac:dyDescent="0.2">
      <c r="A49" s="49" t="s">
        <v>46</v>
      </c>
      <c r="B49" s="47">
        <v>379</v>
      </c>
      <c r="C49" s="47">
        <f t="shared" si="0"/>
        <v>852</v>
      </c>
      <c r="D49" s="47">
        <v>378</v>
      </c>
      <c r="E49" s="47">
        <v>474</v>
      </c>
      <c r="H49" s="48"/>
    </row>
    <row r="50" spans="1:8" x14ac:dyDescent="0.2">
      <c r="A50" s="49" t="s">
        <v>137</v>
      </c>
      <c r="B50" s="47">
        <v>477</v>
      </c>
      <c r="C50" s="47">
        <f t="shared" si="0"/>
        <v>1043</v>
      </c>
      <c r="D50" s="47">
        <v>503</v>
      </c>
      <c r="E50" s="47">
        <v>540</v>
      </c>
      <c r="H50" s="48"/>
    </row>
    <row r="51" spans="1:8" x14ac:dyDescent="0.2">
      <c r="A51" s="49" t="s">
        <v>182</v>
      </c>
      <c r="B51" s="47">
        <v>304</v>
      </c>
      <c r="C51" s="47">
        <f t="shared" si="0"/>
        <v>917</v>
      </c>
      <c r="D51" s="47">
        <v>446</v>
      </c>
      <c r="E51" s="47">
        <v>471</v>
      </c>
      <c r="H51" s="48"/>
    </row>
    <row r="52" spans="1:8" x14ac:dyDescent="0.2">
      <c r="A52" s="49" t="s">
        <v>168</v>
      </c>
      <c r="B52" s="47">
        <v>99</v>
      </c>
      <c r="C52" s="47">
        <f t="shared" si="0"/>
        <v>260</v>
      </c>
      <c r="D52" s="47">
        <v>122</v>
      </c>
      <c r="E52" s="47">
        <v>138</v>
      </c>
      <c r="F52" s="51"/>
      <c r="H52" s="48"/>
    </row>
    <row r="53" spans="1:8" x14ac:dyDescent="0.2">
      <c r="A53" s="49" t="s">
        <v>169</v>
      </c>
      <c r="B53" s="47">
        <v>37</v>
      </c>
      <c r="C53" s="47">
        <f t="shared" si="0"/>
        <v>105</v>
      </c>
      <c r="D53" s="47">
        <v>48</v>
      </c>
      <c r="E53" s="47">
        <v>57</v>
      </c>
      <c r="H53" s="48"/>
    </row>
    <row r="54" spans="1:8" x14ac:dyDescent="0.2">
      <c r="A54" s="49" t="s">
        <v>47</v>
      </c>
      <c r="B54" s="47">
        <v>653</v>
      </c>
      <c r="C54" s="47">
        <f t="shared" si="0"/>
        <v>1381</v>
      </c>
      <c r="D54" s="47">
        <v>675</v>
      </c>
      <c r="E54" s="47">
        <v>706</v>
      </c>
      <c r="H54" s="48"/>
    </row>
    <row r="55" spans="1:8" x14ac:dyDescent="0.2">
      <c r="A55" s="49" t="s">
        <v>48</v>
      </c>
      <c r="B55" s="47">
        <v>644</v>
      </c>
      <c r="C55" s="47">
        <f t="shared" si="0"/>
        <v>1404</v>
      </c>
      <c r="D55" s="47">
        <v>680</v>
      </c>
      <c r="E55" s="47">
        <v>724</v>
      </c>
      <c r="H55" s="48"/>
    </row>
    <row r="56" spans="1:8" x14ac:dyDescent="0.2">
      <c r="A56" s="50" t="s">
        <v>49</v>
      </c>
      <c r="B56" s="47">
        <v>1033</v>
      </c>
      <c r="C56" s="47">
        <f t="shared" si="0"/>
        <v>1925</v>
      </c>
      <c r="D56" s="47">
        <v>908</v>
      </c>
      <c r="E56" s="47">
        <v>1017</v>
      </c>
      <c r="H56" s="48"/>
    </row>
    <row r="57" spans="1:8" x14ac:dyDescent="0.2">
      <c r="A57" s="49" t="s">
        <v>50</v>
      </c>
      <c r="B57" s="47">
        <v>597</v>
      </c>
      <c r="C57" s="47">
        <f t="shared" si="0"/>
        <v>1313</v>
      </c>
      <c r="D57" s="47">
        <v>647</v>
      </c>
      <c r="E57" s="47">
        <v>666</v>
      </c>
      <c r="H57" s="48"/>
    </row>
    <row r="58" spans="1:8" x14ac:dyDescent="0.2">
      <c r="A58" s="49" t="s">
        <v>51</v>
      </c>
      <c r="B58" s="47">
        <v>257</v>
      </c>
      <c r="C58" s="47">
        <f t="shared" si="0"/>
        <v>519</v>
      </c>
      <c r="D58" s="47">
        <v>244</v>
      </c>
      <c r="E58" s="47">
        <v>275</v>
      </c>
      <c r="H58" s="48"/>
    </row>
    <row r="59" spans="1:8" x14ac:dyDescent="0.2">
      <c r="A59" s="49" t="s">
        <v>52</v>
      </c>
      <c r="B59" s="47">
        <v>681</v>
      </c>
      <c r="C59" s="47">
        <f t="shared" si="0"/>
        <v>1700</v>
      </c>
      <c r="D59" s="47">
        <v>825</v>
      </c>
      <c r="E59" s="47">
        <v>875</v>
      </c>
      <c r="H59" s="48"/>
    </row>
    <row r="60" spans="1:8" x14ac:dyDescent="0.2">
      <c r="A60" s="49" t="s">
        <v>53</v>
      </c>
      <c r="B60" s="47">
        <v>249</v>
      </c>
      <c r="C60" s="47">
        <f t="shared" si="0"/>
        <v>583</v>
      </c>
      <c r="D60" s="47">
        <v>268</v>
      </c>
      <c r="E60" s="47">
        <v>315</v>
      </c>
      <c r="H60" s="48"/>
    </row>
    <row r="61" spans="1:8" x14ac:dyDescent="0.2">
      <c r="A61" s="49" t="s">
        <v>131</v>
      </c>
      <c r="B61" s="47">
        <v>1271</v>
      </c>
      <c r="C61" s="47">
        <f t="shared" si="0"/>
        <v>2130</v>
      </c>
      <c r="D61" s="47">
        <v>915</v>
      </c>
      <c r="E61" s="47">
        <v>1215</v>
      </c>
      <c r="H61" s="48"/>
    </row>
    <row r="62" spans="1:8" x14ac:dyDescent="0.2">
      <c r="A62" s="49" t="s">
        <v>54</v>
      </c>
      <c r="B62" s="47">
        <v>602</v>
      </c>
      <c r="C62" s="47">
        <f t="shared" si="0"/>
        <v>1260</v>
      </c>
      <c r="D62" s="47">
        <v>612</v>
      </c>
      <c r="E62" s="47">
        <v>648</v>
      </c>
      <c r="H62" s="48"/>
    </row>
    <row r="63" spans="1:8" x14ac:dyDescent="0.2">
      <c r="A63" s="49" t="s">
        <v>55</v>
      </c>
      <c r="B63" s="47">
        <v>518</v>
      </c>
      <c r="C63" s="47">
        <f t="shared" si="0"/>
        <v>1150</v>
      </c>
      <c r="D63" s="47">
        <v>542</v>
      </c>
      <c r="E63" s="47">
        <v>608</v>
      </c>
      <c r="H63" s="48"/>
    </row>
    <row r="64" spans="1:8" x14ac:dyDescent="0.2">
      <c r="A64" s="49" t="s">
        <v>56</v>
      </c>
      <c r="B64" s="47">
        <v>745</v>
      </c>
      <c r="C64" s="47">
        <f t="shared" si="0"/>
        <v>1623</v>
      </c>
      <c r="D64" s="47">
        <v>763</v>
      </c>
      <c r="E64" s="47">
        <v>860</v>
      </c>
      <c r="H64" s="48"/>
    </row>
    <row r="65" spans="1:8" x14ac:dyDescent="0.2">
      <c r="A65" s="49" t="s">
        <v>57</v>
      </c>
      <c r="B65" s="47">
        <v>157</v>
      </c>
      <c r="C65" s="47">
        <f t="shared" si="0"/>
        <v>332</v>
      </c>
      <c r="D65" s="47">
        <v>160</v>
      </c>
      <c r="E65" s="47">
        <v>172</v>
      </c>
      <c r="H65" s="48"/>
    </row>
    <row r="66" spans="1:8" x14ac:dyDescent="0.2">
      <c r="A66" s="49" t="s">
        <v>161</v>
      </c>
      <c r="B66" s="47"/>
      <c r="C66" s="47">
        <f t="shared" si="0"/>
        <v>0</v>
      </c>
      <c r="D66" s="47"/>
      <c r="E66" s="47"/>
      <c r="H66" s="48"/>
    </row>
    <row r="67" spans="1:8" x14ac:dyDescent="0.2">
      <c r="A67" s="49" t="s">
        <v>58</v>
      </c>
      <c r="B67" s="47">
        <v>1801</v>
      </c>
      <c r="C67" s="47">
        <f t="shared" si="0"/>
        <v>3974</v>
      </c>
      <c r="D67" s="47">
        <v>1885</v>
      </c>
      <c r="E67" s="47">
        <v>2089</v>
      </c>
      <c r="H67" s="48"/>
    </row>
    <row r="68" spans="1:8" x14ac:dyDescent="0.2">
      <c r="A68" s="49" t="s">
        <v>59</v>
      </c>
      <c r="B68" s="47">
        <v>755</v>
      </c>
      <c r="C68" s="47">
        <f t="shared" ref="C68:C131" si="1">SUM(D68:E68)</f>
        <v>1709</v>
      </c>
      <c r="D68" s="47">
        <v>791</v>
      </c>
      <c r="E68" s="47">
        <v>918</v>
      </c>
      <c r="H68" s="48"/>
    </row>
    <row r="69" spans="1:8" x14ac:dyDescent="0.2">
      <c r="A69" s="49" t="s">
        <v>60</v>
      </c>
      <c r="B69" s="47">
        <v>260</v>
      </c>
      <c r="C69" s="47">
        <f t="shared" si="1"/>
        <v>509</v>
      </c>
      <c r="D69" s="47">
        <v>236</v>
      </c>
      <c r="E69" s="47">
        <v>273</v>
      </c>
      <c r="H69" s="48"/>
    </row>
    <row r="70" spans="1:8" x14ac:dyDescent="0.2">
      <c r="A70" s="49" t="s">
        <v>61</v>
      </c>
      <c r="B70" s="47">
        <v>485</v>
      </c>
      <c r="C70" s="47">
        <f t="shared" si="1"/>
        <v>923</v>
      </c>
      <c r="D70" s="47">
        <v>450</v>
      </c>
      <c r="E70" s="47">
        <v>473</v>
      </c>
      <c r="H70" s="48"/>
    </row>
    <row r="71" spans="1:8" x14ac:dyDescent="0.2">
      <c r="A71" s="49" t="s">
        <v>62</v>
      </c>
      <c r="B71" s="47">
        <v>438</v>
      </c>
      <c r="C71" s="47">
        <f t="shared" si="1"/>
        <v>1093</v>
      </c>
      <c r="D71" s="47">
        <v>504</v>
      </c>
      <c r="E71" s="47">
        <v>589</v>
      </c>
      <c r="H71" s="48"/>
    </row>
    <row r="72" spans="1:8" x14ac:dyDescent="0.2">
      <c r="A72" s="49" t="s">
        <v>63</v>
      </c>
      <c r="B72" s="47">
        <v>26</v>
      </c>
      <c r="C72" s="47">
        <f t="shared" si="1"/>
        <v>39</v>
      </c>
      <c r="D72" s="47">
        <v>23</v>
      </c>
      <c r="E72" s="47">
        <v>16</v>
      </c>
      <c r="H72" s="48"/>
    </row>
    <row r="73" spans="1:8" x14ac:dyDescent="0.2">
      <c r="A73" s="49" t="s">
        <v>64</v>
      </c>
      <c r="B73" s="47">
        <v>482</v>
      </c>
      <c r="C73" s="47">
        <f t="shared" si="1"/>
        <v>1107</v>
      </c>
      <c r="D73" s="47">
        <v>549</v>
      </c>
      <c r="E73" s="47">
        <v>558</v>
      </c>
      <c r="H73" s="48"/>
    </row>
    <row r="74" spans="1:8" x14ac:dyDescent="0.2">
      <c r="A74" s="49" t="s">
        <v>65</v>
      </c>
      <c r="B74" s="47">
        <v>304</v>
      </c>
      <c r="C74" s="47">
        <f t="shared" si="1"/>
        <v>658</v>
      </c>
      <c r="D74" s="47">
        <v>324</v>
      </c>
      <c r="E74" s="47">
        <v>334</v>
      </c>
      <c r="H74" s="48"/>
    </row>
    <row r="75" spans="1:8" x14ac:dyDescent="0.2">
      <c r="A75" s="49" t="s">
        <v>66</v>
      </c>
      <c r="B75" s="47">
        <v>196</v>
      </c>
      <c r="C75" s="47">
        <f t="shared" si="1"/>
        <v>454</v>
      </c>
      <c r="D75" s="47">
        <v>221</v>
      </c>
      <c r="E75" s="47">
        <v>233</v>
      </c>
      <c r="H75" s="48"/>
    </row>
    <row r="76" spans="1:8" x14ac:dyDescent="0.2">
      <c r="A76" s="49" t="s">
        <v>67</v>
      </c>
      <c r="B76" s="47">
        <v>218</v>
      </c>
      <c r="C76" s="47">
        <f t="shared" si="1"/>
        <v>488</v>
      </c>
      <c r="D76" s="47">
        <v>235</v>
      </c>
      <c r="E76" s="47">
        <v>253</v>
      </c>
      <c r="H76" s="48"/>
    </row>
    <row r="77" spans="1:8" x14ac:dyDescent="0.2">
      <c r="A77" s="49" t="s">
        <v>68</v>
      </c>
      <c r="B77" s="47">
        <v>267</v>
      </c>
      <c r="C77" s="47">
        <f t="shared" si="1"/>
        <v>599</v>
      </c>
      <c r="D77" s="47">
        <v>270</v>
      </c>
      <c r="E77" s="47">
        <v>329</v>
      </c>
      <c r="H77" s="48"/>
    </row>
    <row r="78" spans="1:8" x14ac:dyDescent="0.2">
      <c r="A78" s="49" t="s">
        <v>69</v>
      </c>
      <c r="B78" s="47">
        <v>212</v>
      </c>
      <c r="C78" s="47">
        <f t="shared" si="1"/>
        <v>558</v>
      </c>
      <c r="D78" s="47">
        <v>272</v>
      </c>
      <c r="E78" s="47">
        <v>286</v>
      </c>
      <c r="H78" s="48"/>
    </row>
    <row r="79" spans="1:8" x14ac:dyDescent="0.2">
      <c r="A79" s="49" t="s">
        <v>70</v>
      </c>
      <c r="B79" s="47">
        <v>205</v>
      </c>
      <c r="C79" s="47">
        <f t="shared" si="1"/>
        <v>440</v>
      </c>
      <c r="D79" s="47">
        <v>229</v>
      </c>
      <c r="E79" s="47">
        <v>211</v>
      </c>
      <c r="H79" s="48"/>
    </row>
    <row r="80" spans="1:8" x14ac:dyDescent="0.2">
      <c r="A80" s="49" t="s">
        <v>71</v>
      </c>
      <c r="B80" s="47">
        <v>197</v>
      </c>
      <c r="C80" s="47">
        <f t="shared" si="1"/>
        <v>500</v>
      </c>
      <c r="D80" s="47">
        <v>248</v>
      </c>
      <c r="E80" s="47">
        <v>252</v>
      </c>
      <c r="F80" s="51"/>
      <c r="H80" s="48"/>
    </row>
    <row r="81" spans="1:8" x14ac:dyDescent="0.2">
      <c r="A81" s="49" t="s">
        <v>72</v>
      </c>
      <c r="B81" s="47">
        <v>84</v>
      </c>
      <c r="C81" s="47">
        <f t="shared" si="1"/>
        <v>163</v>
      </c>
      <c r="D81" s="47">
        <v>77</v>
      </c>
      <c r="E81" s="47">
        <v>86</v>
      </c>
      <c r="H81" s="48"/>
    </row>
    <row r="82" spans="1:8" x14ac:dyDescent="0.2">
      <c r="A82" s="49" t="s">
        <v>73</v>
      </c>
      <c r="B82" s="47">
        <v>170</v>
      </c>
      <c r="C82" s="47">
        <f t="shared" si="1"/>
        <v>371</v>
      </c>
      <c r="D82" s="47">
        <v>148</v>
      </c>
      <c r="E82" s="47">
        <v>223</v>
      </c>
      <c r="H82" s="48"/>
    </row>
    <row r="83" spans="1:8" x14ac:dyDescent="0.2">
      <c r="A83" s="49" t="s">
        <v>74</v>
      </c>
      <c r="B83" s="47">
        <v>112</v>
      </c>
      <c r="C83" s="47">
        <f t="shared" si="1"/>
        <v>295</v>
      </c>
      <c r="D83" s="47">
        <v>153</v>
      </c>
      <c r="E83" s="47">
        <v>142</v>
      </c>
      <c r="H83" s="48"/>
    </row>
    <row r="84" spans="1:8" x14ac:dyDescent="0.2">
      <c r="A84" s="49" t="s">
        <v>75</v>
      </c>
      <c r="B84" s="47">
        <v>305</v>
      </c>
      <c r="C84" s="47">
        <f t="shared" si="1"/>
        <v>704</v>
      </c>
      <c r="D84" s="47">
        <v>318</v>
      </c>
      <c r="E84" s="47">
        <v>386</v>
      </c>
      <c r="H84" s="48"/>
    </row>
    <row r="85" spans="1:8" x14ac:dyDescent="0.2">
      <c r="A85" s="49" t="s">
        <v>76</v>
      </c>
      <c r="B85" s="47">
        <v>289</v>
      </c>
      <c r="C85" s="47">
        <f t="shared" si="1"/>
        <v>661</v>
      </c>
      <c r="D85" s="47">
        <v>297</v>
      </c>
      <c r="E85" s="47">
        <v>364</v>
      </c>
      <c r="H85" s="48"/>
    </row>
    <row r="86" spans="1:8" x14ac:dyDescent="0.2">
      <c r="A86" s="49" t="s">
        <v>77</v>
      </c>
      <c r="B86" s="47">
        <v>488</v>
      </c>
      <c r="C86" s="47">
        <f t="shared" si="1"/>
        <v>1397</v>
      </c>
      <c r="D86" s="47">
        <v>717</v>
      </c>
      <c r="E86" s="47">
        <v>680</v>
      </c>
      <c r="H86" s="48"/>
    </row>
    <row r="87" spans="1:8" x14ac:dyDescent="0.2">
      <c r="A87" s="49" t="s">
        <v>78</v>
      </c>
      <c r="B87" s="47">
        <v>618</v>
      </c>
      <c r="C87" s="47">
        <f t="shared" si="1"/>
        <v>1444</v>
      </c>
      <c r="D87" s="47">
        <v>710</v>
      </c>
      <c r="E87" s="47">
        <v>734</v>
      </c>
      <c r="H87" s="48"/>
    </row>
    <row r="88" spans="1:8" x14ac:dyDescent="0.2">
      <c r="A88" s="49" t="s">
        <v>79</v>
      </c>
      <c r="B88" s="47">
        <v>521</v>
      </c>
      <c r="C88" s="47">
        <f t="shared" si="1"/>
        <v>1188</v>
      </c>
      <c r="D88" s="47">
        <v>548</v>
      </c>
      <c r="E88" s="47">
        <v>640</v>
      </c>
      <c r="H88" s="48"/>
    </row>
    <row r="89" spans="1:8" x14ac:dyDescent="0.2">
      <c r="A89" s="49" t="s">
        <v>80</v>
      </c>
      <c r="B89" s="47">
        <v>389</v>
      </c>
      <c r="C89" s="47">
        <f t="shared" si="1"/>
        <v>984</v>
      </c>
      <c r="D89" s="47">
        <v>495</v>
      </c>
      <c r="E89" s="47">
        <v>489</v>
      </c>
      <c r="H89" s="48"/>
    </row>
    <row r="90" spans="1:8" x14ac:dyDescent="0.2">
      <c r="A90" s="49" t="s">
        <v>81</v>
      </c>
      <c r="B90" s="53"/>
      <c r="C90" s="47">
        <f t="shared" si="1"/>
        <v>0</v>
      </c>
      <c r="D90" s="53"/>
      <c r="E90" s="53"/>
      <c r="H90" s="48"/>
    </row>
    <row r="91" spans="1:8" x14ac:dyDescent="0.2">
      <c r="A91" s="49" t="s">
        <v>82</v>
      </c>
      <c r="B91" s="47">
        <v>697</v>
      </c>
      <c r="C91" s="47">
        <f t="shared" si="1"/>
        <v>1547</v>
      </c>
      <c r="D91" s="47">
        <v>750</v>
      </c>
      <c r="E91" s="47">
        <v>797</v>
      </c>
      <c r="H91" s="48"/>
    </row>
    <row r="92" spans="1:8" x14ac:dyDescent="0.2">
      <c r="A92" s="49" t="s">
        <v>83</v>
      </c>
      <c r="B92" s="47">
        <v>556</v>
      </c>
      <c r="C92" s="47">
        <f t="shared" si="1"/>
        <v>1291</v>
      </c>
      <c r="D92" s="47">
        <v>631</v>
      </c>
      <c r="E92" s="47">
        <v>660</v>
      </c>
      <c r="H92" s="48"/>
    </row>
    <row r="93" spans="1:8" x14ac:dyDescent="0.2">
      <c r="A93" s="49" t="s">
        <v>84</v>
      </c>
      <c r="B93" s="47">
        <v>631</v>
      </c>
      <c r="C93" s="47">
        <f t="shared" si="1"/>
        <v>1480</v>
      </c>
      <c r="D93" s="47">
        <v>736</v>
      </c>
      <c r="E93" s="47">
        <v>744</v>
      </c>
      <c r="H93" s="48"/>
    </row>
    <row r="94" spans="1:8" x14ac:dyDescent="0.2">
      <c r="A94" s="49" t="s">
        <v>139</v>
      </c>
      <c r="B94" s="47">
        <v>417</v>
      </c>
      <c r="C94" s="47">
        <f t="shared" si="1"/>
        <v>938</v>
      </c>
      <c r="D94" s="47">
        <v>463</v>
      </c>
      <c r="E94" s="47">
        <v>475</v>
      </c>
      <c r="H94" s="48"/>
    </row>
    <row r="95" spans="1:8" x14ac:dyDescent="0.2">
      <c r="A95" s="49" t="s">
        <v>140</v>
      </c>
      <c r="B95" s="47">
        <v>267</v>
      </c>
      <c r="C95" s="47">
        <f t="shared" si="1"/>
        <v>655</v>
      </c>
      <c r="D95" s="47">
        <v>315</v>
      </c>
      <c r="E95" s="47">
        <v>340</v>
      </c>
      <c r="H95" s="48"/>
    </row>
    <row r="96" spans="1:8" x14ac:dyDescent="0.2">
      <c r="A96" s="49" t="s">
        <v>85</v>
      </c>
      <c r="B96" s="47">
        <v>181</v>
      </c>
      <c r="C96" s="47">
        <f t="shared" si="1"/>
        <v>371</v>
      </c>
      <c r="D96" s="47">
        <v>165</v>
      </c>
      <c r="E96" s="47">
        <v>206</v>
      </c>
      <c r="H96" s="48"/>
    </row>
    <row r="97" spans="1:8" x14ac:dyDescent="0.2">
      <c r="A97" s="49" t="s">
        <v>86</v>
      </c>
      <c r="B97" s="47">
        <v>333</v>
      </c>
      <c r="C97" s="47">
        <f t="shared" si="1"/>
        <v>560</v>
      </c>
      <c r="D97" s="47">
        <v>265</v>
      </c>
      <c r="E97" s="47">
        <v>295</v>
      </c>
      <c r="H97" s="48"/>
    </row>
    <row r="98" spans="1:8" x14ac:dyDescent="0.2">
      <c r="A98" s="49" t="s">
        <v>87</v>
      </c>
      <c r="B98" s="47">
        <v>314</v>
      </c>
      <c r="C98" s="47">
        <f t="shared" si="1"/>
        <v>611</v>
      </c>
      <c r="D98" s="47">
        <v>292</v>
      </c>
      <c r="E98" s="47">
        <v>319</v>
      </c>
      <c r="H98" s="48"/>
    </row>
    <row r="99" spans="1:8" x14ac:dyDescent="0.2">
      <c r="A99" s="49" t="s">
        <v>88</v>
      </c>
      <c r="B99" s="47">
        <v>301</v>
      </c>
      <c r="C99" s="47">
        <f t="shared" si="1"/>
        <v>675</v>
      </c>
      <c r="D99" s="47">
        <v>313</v>
      </c>
      <c r="E99" s="47">
        <v>362</v>
      </c>
      <c r="H99" s="48"/>
    </row>
    <row r="100" spans="1:8" x14ac:dyDescent="0.2">
      <c r="A100" s="49" t="s">
        <v>89</v>
      </c>
      <c r="B100" s="53"/>
      <c r="C100" s="47">
        <f t="shared" si="1"/>
        <v>0</v>
      </c>
      <c r="D100" s="53"/>
      <c r="E100" s="53"/>
      <c r="H100" s="48"/>
    </row>
    <row r="101" spans="1:8" x14ac:dyDescent="0.2">
      <c r="A101" s="49" t="s">
        <v>90</v>
      </c>
      <c r="B101" s="47">
        <v>339</v>
      </c>
      <c r="C101" s="47">
        <f t="shared" si="1"/>
        <v>647</v>
      </c>
      <c r="D101" s="47">
        <v>342</v>
      </c>
      <c r="E101" s="47">
        <v>305</v>
      </c>
      <c r="H101" s="48"/>
    </row>
    <row r="102" spans="1:8" x14ac:dyDescent="0.2">
      <c r="A102" s="49" t="s">
        <v>91</v>
      </c>
      <c r="B102" s="47">
        <v>528</v>
      </c>
      <c r="C102" s="47">
        <f t="shared" si="1"/>
        <v>1033</v>
      </c>
      <c r="D102" s="47">
        <v>511</v>
      </c>
      <c r="E102" s="47">
        <v>522</v>
      </c>
      <c r="H102" s="48"/>
    </row>
    <row r="103" spans="1:8" x14ac:dyDescent="0.2">
      <c r="A103" s="49" t="s">
        <v>92</v>
      </c>
      <c r="B103" s="47">
        <v>459</v>
      </c>
      <c r="C103" s="47">
        <f t="shared" si="1"/>
        <v>974</v>
      </c>
      <c r="D103" s="47">
        <v>512</v>
      </c>
      <c r="E103" s="47">
        <v>462</v>
      </c>
      <c r="F103" s="51"/>
      <c r="H103" s="48"/>
    </row>
    <row r="104" spans="1:8" x14ac:dyDescent="0.2">
      <c r="A104" s="49" t="s">
        <v>93</v>
      </c>
      <c r="B104" s="47">
        <v>407</v>
      </c>
      <c r="C104" s="47">
        <f t="shared" si="1"/>
        <v>882</v>
      </c>
      <c r="D104" s="47">
        <v>420</v>
      </c>
      <c r="E104" s="47">
        <v>462</v>
      </c>
      <c r="H104" s="48"/>
    </row>
    <row r="105" spans="1:8" x14ac:dyDescent="0.2">
      <c r="A105" s="49" t="s">
        <v>141</v>
      </c>
      <c r="B105" s="47">
        <v>181</v>
      </c>
      <c r="C105" s="47">
        <f t="shared" si="1"/>
        <v>411</v>
      </c>
      <c r="D105" s="47">
        <v>202</v>
      </c>
      <c r="E105" s="47">
        <v>209</v>
      </c>
      <c r="H105" s="48"/>
    </row>
    <row r="106" spans="1:8" x14ac:dyDescent="0.2">
      <c r="A106" s="49" t="s">
        <v>94</v>
      </c>
      <c r="B106" s="47">
        <v>320</v>
      </c>
      <c r="C106" s="47">
        <f t="shared" si="1"/>
        <v>594</v>
      </c>
      <c r="D106" s="47">
        <v>281</v>
      </c>
      <c r="E106" s="47">
        <v>313</v>
      </c>
      <c r="H106" s="48"/>
    </row>
    <row r="107" spans="1:8" x14ac:dyDescent="0.2">
      <c r="A107" s="49" t="s">
        <v>95</v>
      </c>
      <c r="B107" s="47">
        <v>74</v>
      </c>
      <c r="C107" s="47">
        <f t="shared" si="1"/>
        <v>136</v>
      </c>
      <c r="D107" s="47">
        <v>70</v>
      </c>
      <c r="E107" s="47">
        <v>66</v>
      </c>
      <c r="H107" s="48"/>
    </row>
    <row r="108" spans="1:8" x14ac:dyDescent="0.2">
      <c r="A108" s="49" t="s">
        <v>96</v>
      </c>
      <c r="B108" s="47">
        <v>169</v>
      </c>
      <c r="C108" s="47">
        <f t="shared" si="1"/>
        <v>313</v>
      </c>
      <c r="D108" s="47">
        <v>149</v>
      </c>
      <c r="E108" s="47">
        <v>164</v>
      </c>
      <c r="H108" s="48"/>
    </row>
    <row r="109" spans="1:8" x14ac:dyDescent="0.2">
      <c r="A109" s="49" t="s">
        <v>97</v>
      </c>
      <c r="B109" s="47">
        <v>118</v>
      </c>
      <c r="C109" s="47">
        <f t="shared" si="1"/>
        <v>182</v>
      </c>
      <c r="D109" s="47">
        <v>78</v>
      </c>
      <c r="E109" s="47">
        <v>104</v>
      </c>
      <c r="H109" s="48"/>
    </row>
    <row r="110" spans="1:8" x14ac:dyDescent="0.2">
      <c r="A110" s="49" t="s">
        <v>98</v>
      </c>
      <c r="B110" s="47">
        <v>232</v>
      </c>
      <c r="C110" s="47">
        <f t="shared" si="1"/>
        <v>410</v>
      </c>
      <c r="D110" s="47">
        <v>184</v>
      </c>
      <c r="E110" s="47">
        <v>226</v>
      </c>
      <c r="H110" s="48"/>
    </row>
    <row r="111" spans="1:8" x14ac:dyDescent="0.2">
      <c r="A111" s="49" t="s">
        <v>99</v>
      </c>
      <c r="B111" s="47">
        <v>136</v>
      </c>
      <c r="C111" s="47">
        <f t="shared" si="1"/>
        <v>227</v>
      </c>
      <c r="D111" s="47">
        <v>109</v>
      </c>
      <c r="E111" s="47">
        <v>118</v>
      </c>
      <c r="H111" s="48"/>
    </row>
    <row r="112" spans="1:8" x14ac:dyDescent="0.2">
      <c r="A112" s="49" t="s">
        <v>100</v>
      </c>
      <c r="B112" s="47">
        <v>379</v>
      </c>
      <c r="C112" s="47">
        <f t="shared" si="1"/>
        <v>666</v>
      </c>
      <c r="D112" s="47">
        <v>325</v>
      </c>
      <c r="E112" s="47">
        <v>341</v>
      </c>
      <c r="H112" s="48"/>
    </row>
    <row r="113" spans="1:8" x14ac:dyDescent="0.2">
      <c r="A113" s="49" t="s">
        <v>101</v>
      </c>
      <c r="B113" s="47">
        <v>291</v>
      </c>
      <c r="C113" s="47">
        <f t="shared" si="1"/>
        <v>549</v>
      </c>
      <c r="D113" s="47">
        <v>287</v>
      </c>
      <c r="E113" s="47">
        <v>262</v>
      </c>
      <c r="H113" s="48"/>
    </row>
    <row r="114" spans="1:8" x14ac:dyDescent="0.2">
      <c r="A114" s="49" t="s">
        <v>102</v>
      </c>
      <c r="B114" s="47">
        <v>329</v>
      </c>
      <c r="C114" s="47">
        <f t="shared" si="1"/>
        <v>563</v>
      </c>
      <c r="D114" s="47">
        <v>345</v>
      </c>
      <c r="E114" s="47">
        <v>218</v>
      </c>
      <c r="H114" s="48"/>
    </row>
    <row r="115" spans="1:8" x14ac:dyDescent="0.2">
      <c r="A115" s="49" t="s">
        <v>103</v>
      </c>
      <c r="B115" s="47">
        <v>139</v>
      </c>
      <c r="C115" s="47">
        <f t="shared" si="1"/>
        <v>245</v>
      </c>
      <c r="D115" s="47">
        <v>141</v>
      </c>
      <c r="E115" s="47">
        <v>104</v>
      </c>
      <c r="H115" s="48"/>
    </row>
    <row r="116" spans="1:8" x14ac:dyDescent="0.2">
      <c r="A116" s="49" t="s">
        <v>104</v>
      </c>
      <c r="B116" s="47">
        <v>393</v>
      </c>
      <c r="C116" s="47">
        <f t="shared" si="1"/>
        <v>855</v>
      </c>
      <c r="D116" s="47">
        <v>450</v>
      </c>
      <c r="E116" s="47">
        <v>405</v>
      </c>
      <c r="H116" s="48"/>
    </row>
    <row r="117" spans="1:8" x14ac:dyDescent="0.2">
      <c r="A117" s="49" t="s">
        <v>105</v>
      </c>
      <c r="B117" s="47">
        <v>745</v>
      </c>
      <c r="C117" s="47">
        <f t="shared" si="1"/>
        <v>1534</v>
      </c>
      <c r="D117" s="47">
        <v>818</v>
      </c>
      <c r="E117" s="47">
        <v>716</v>
      </c>
      <c r="H117" s="48"/>
    </row>
    <row r="118" spans="1:8" x14ac:dyDescent="0.2">
      <c r="A118" s="49" t="s">
        <v>106</v>
      </c>
      <c r="B118" s="47">
        <v>5</v>
      </c>
      <c r="C118" s="47">
        <f t="shared" si="1"/>
        <v>6</v>
      </c>
      <c r="D118" s="47">
        <v>5</v>
      </c>
      <c r="E118" s="47">
        <v>1</v>
      </c>
      <c r="H118" s="48"/>
    </row>
    <row r="119" spans="1:8" x14ac:dyDescent="0.2">
      <c r="A119" s="49" t="s">
        <v>107</v>
      </c>
      <c r="B119" s="47">
        <v>293</v>
      </c>
      <c r="C119" s="47">
        <f t="shared" si="1"/>
        <v>698</v>
      </c>
      <c r="D119" s="47">
        <v>352</v>
      </c>
      <c r="E119" s="47">
        <v>346</v>
      </c>
      <c r="H119" s="48"/>
    </row>
    <row r="120" spans="1:8" x14ac:dyDescent="0.2">
      <c r="A120" s="49" t="s">
        <v>108</v>
      </c>
      <c r="B120" s="47">
        <v>215</v>
      </c>
      <c r="C120" s="47">
        <f t="shared" si="1"/>
        <v>435</v>
      </c>
      <c r="D120" s="47">
        <v>211</v>
      </c>
      <c r="E120" s="47">
        <v>224</v>
      </c>
      <c r="H120" s="48"/>
    </row>
    <row r="121" spans="1:8" x14ac:dyDescent="0.2">
      <c r="A121" s="49" t="s">
        <v>109</v>
      </c>
      <c r="B121" s="47">
        <v>225</v>
      </c>
      <c r="C121" s="47">
        <f t="shared" si="1"/>
        <v>501</v>
      </c>
      <c r="D121" s="47">
        <v>247</v>
      </c>
      <c r="E121" s="47">
        <v>254</v>
      </c>
      <c r="H121" s="48"/>
    </row>
    <row r="122" spans="1:8" x14ac:dyDescent="0.2">
      <c r="A122" s="49" t="s">
        <v>110</v>
      </c>
      <c r="B122" s="47">
        <v>338</v>
      </c>
      <c r="C122" s="47">
        <f t="shared" si="1"/>
        <v>766</v>
      </c>
      <c r="D122" s="47">
        <v>397</v>
      </c>
      <c r="E122" s="47">
        <v>369</v>
      </c>
      <c r="H122" s="48"/>
    </row>
    <row r="123" spans="1:8" x14ac:dyDescent="0.2">
      <c r="A123" s="49" t="s">
        <v>111</v>
      </c>
      <c r="B123" s="47">
        <v>351</v>
      </c>
      <c r="C123" s="47">
        <f t="shared" si="1"/>
        <v>848</v>
      </c>
      <c r="D123" s="47">
        <v>409</v>
      </c>
      <c r="E123" s="47">
        <v>439</v>
      </c>
      <c r="H123" s="48"/>
    </row>
    <row r="124" spans="1:8" x14ac:dyDescent="0.2">
      <c r="A124" s="49" t="s">
        <v>112</v>
      </c>
      <c r="B124" s="47">
        <v>245</v>
      </c>
      <c r="C124" s="47">
        <f t="shared" si="1"/>
        <v>568</v>
      </c>
      <c r="D124" s="47">
        <v>282</v>
      </c>
      <c r="E124" s="47">
        <v>286</v>
      </c>
      <c r="H124" s="48"/>
    </row>
    <row r="125" spans="1:8" x14ac:dyDescent="0.2">
      <c r="A125" s="49" t="s">
        <v>113</v>
      </c>
      <c r="B125" s="47">
        <v>103</v>
      </c>
      <c r="C125" s="47">
        <f t="shared" si="1"/>
        <v>159</v>
      </c>
      <c r="D125" s="47">
        <v>89</v>
      </c>
      <c r="E125" s="47">
        <v>70</v>
      </c>
      <c r="H125" s="48"/>
    </row>
    <row r="126" spans="1:8" x14ac:dyDescent="0.2">
      <c r="A126" s="49" t="s">
        <v>114</v>
      </c>
      <c r="B126" s="47">
        <v>73</v>
      </c>
      <c r="C126" s="47">
        <f t="shared" si="1"/>
        <v>132</v>
      </c>
      <c r="D126" s="47">
        <v>70</v>
      </c>
      <c r="E126" s="47">
        <v>62</v>
      </c>
      <c r="H126" s="48"/>
    </row>
    <row r="127" spans="1:8" x14ac:dyDescent="0.2">
      <c r="A127" s="49" t="s">
        <v>115</v>
      </c>
      <c r="B127" s="47">
        <v>15</v>
      </c>
      <c r="C127" s="47">
        <f t="shared" si="1"/>
        <v>36</v>
      </c>
      <c r="D127" s="47">
        <v>21</v>
      </c>
      <c r="E127" s="47">
        <v>15</v>
      </c>
      <c r="H127" s="48"/>
    </row>
    <row r="128" spans="1:8" x14ac:dyDescent="0.2">
      <c r="A128" s="49" t="s">
        <v>116</v>
      </c>
      <c r="B128" s="47">
        <v>128</v>
      </c>
      <c r="C128" s="47">
        <f t="shared" si="1"/>
        <v>184</v>
      </c>
      <c r="D128" s="47">
        <v>119</v>
      </c>
      <c r="E128" s="47">
        <v>65</v>
      </c>
      <c r="H128" s="48"/>
    </row>
    <row r="129" spans="1:8" x14ac:dyDescent="0.2">
      <c r="A129" s="49" t="s">
        <v>117</v>
      </c>
      <c r="B129" s="47">
        <v>28</v>
      </c>
      <c r="C129" s="47">
        <f t="shared" si="1"/>
        <v>58</v>
      </c>
      <c r="D129" s="47">
        <v>29</v>
      </c>
      <c r="E129" s="47">
        <v>29</v>
      </c>
      <c r="H129" s="48"/>
    </row>
    <row r="130" spans="1:8" x14ac:dyDescent="0.2">
      <c r="A130" s="49" t="s">
        <v>118</v>
      </c>
      <c r="B130" s="47">
        <v>26</v>
      </c>
      <c r="C130" s="47">
        <f t="shared" si="1"/>
        <v>52</v>
      </c>
      <c r="D130" s="47">
        <v>26</v>
      </c>
      <c r="E130" s="47">
        <v>26</v>
      </c>
      <c r="H130" s="48"/>
    </row>
    <row r="131" spans="1:8" x14ac:dyDescent="0.2">
      <c r="A131" s="49" t="s">
        <v>119</v>
      </c>
      <c r="B131" s="47">
        <v>2</v>
      </c>
      <c r="C131" s="47">
        <f t="shared" si="1"/>
        <v>7</v>
      </c>
      <c r="D131" s="47">
        <v>3</v>
      </c>
      <c r="E131" s="47">
        <v>4</v>
      </c>
      <c r="H131" s="48"/>
    </row>
    <row r="132" spans="1:8" x14ac:dyDescent="0.2">
      <c r="A132" s="49" t="s">
        <v>120</v>
      </c>
      <c r="B132" s="47">
        <v>426</v>
      </c>
      <c r="C132" s="47">
        <f t="shared" ref="C132:C143" si="2">SUM(D132:E132)</f>
        <v>989</v>
      </c>
      <c r="D132" s="47">
        <v>480</v>
      </c>
      <c r="E132" s="47">
        <v>509</v>
      </c>
      <c r="H132" s="48"/>
    </row>
    <row r="133" spans="1:8" x14ac:dyDescent="0.2">
      <c r="A133" s="49" t="s">
        <v>121</v>
      </c>
      <c r="B133" s="47">
        <v>328</v>
      </c>
      <c r="C133" s="47">
        <f t="shared" si="2"/>
        <v>704</v>
      </c>
      <c r="D133" s="47">
        <v>364</v>
      </c>
      <c r="E133" s="47">
        <v>340</v>
      </c>
      <c r="H133" s="48"/>
    </row>
    <row r="134" spans="1:8" x14ac:dyDescent="0.2">
      <c r="A134" s="49" t="s">
        <v>132</v>
      </c>
      <c r="B134" s="47">
        <v>449</v>
      </c>
      <c r="C134" s="47">
        <f t="shared" si="2"/>
        <v>1150</v>
      </c>
      <c r="D134" s="47">
        <v>548</v>
      </c>
      <c r="E134" s="47">
        <v>602</v>
      </c>
      <c r="H134" s="48"/>
    </row>
    <row r="135" spans="1:8" x14ac:dyDescent="0.2">
      <c r="A135" s="49" t="s">
        <v>122</v>
      </c>
      <c r="B135" s="47">
        <v>244</v>
      </c>
      <c r="C135" s="47">
        <f t="shared" si="2"/>
        <v>551</v>
      </c>
      <c r="D135" s="47">
        <v>257</v>
      </c>
      <c r="E135" s="47">
        <v>294</v>
      </c>
      <c r="H135" s="48"/>
    </row>
    <row r="136" spans="1:8" x14ac:dyDescent="0.2">
      <c r="A136" s="49" t="s">
        <v>123</v>
      </c>
      <c r="B136" s="47">
        <v>342</v>
      </c>
      <c r="C136" s="47">
        <f t="shared" si="2"/>
        <v>884</v>
      </c>
      <c r="D136" s="47">
        <v>415</v>
      </c>
      <c r="E136" s="47">
        <v>469</v>
      </c>
      <c r="H136" s="48"/>
    </row>
    <row r="137" spans="1:8" x14ac:dyDescent="0.2">
      <c r="A137" s="49" t="s">
        <v>124</v>
      </c>
      <c r="B137" s="47">
        <v>132</v>
      </c>
      <c r="C137" s="47">
        <f t="shared" si="2"/>
        <v>310</v>
      </c>
      <c r="D137" s="47">
        <v>146</v>
      </c>
      <c r="E137" s="47">
        <v>164</v>
      </c>
      <c r="H137" s="48"/>
    </row>
    <row r="138" spans="1:8" x14ac:dyDescent="0.2">
      <c r="A138" s="49" t="s">
        <v>125</v>
      </c>
      <c r="B138" s="47">
        <v>244</v>
      </c>
      <c r="C138" s="47">
        <f t="shared" si="2"/>
        <v>617</v>
      </c>
      <c r="D138" s="47">
        <v>303</v>
      </c>
      <c r="E138" s="47">
        <v>314</v>
      </c>
      <c r="H138" s="48"/>
    </row>
    <row r="139" spans="1:8" x14ac:dyDescent="0.2">
      <c r="A139" s="49" t="s">
        <v>126</v>
      </c>
      <c r="B139" s="47">
        <v>307</v>
      </c>
      <c r="C139" s="47">
        <f t="shared" si="2"/>
        <v>685</v>
      </c>
      <c r="D139" s="47">
        <v>334</v>
      </c>
      <c r="E139" s="47">
        <v>351</v>
      </c>
      <c r="H139" s="48"/>
    </row>
    <row r="140" spans="1:8" x14ac:dyDescent="0.2">
      <c r="A140" s="49" t="s">
        <v>127</v>
      </c>
      <c r="B140" s="47">
        <v>502</v>
      </c>
      <c r="C140" s="47">
        <f t="shared" si="2"/>
        <v>1212</v>
      </c>
      <c r="D140" s="47">
        <v>604</v>
      </c>
      <c r="E140" s="47">
        <v>608</v>
      </c>
      <c r="H140" s="48"/>
    </row>
    <row r="141" spans="1:8" x14ac:dyDescent="0.2">
      <c r="A141" s="49" t="s">
        <v>128</v>
      </c>
      <c r="B141" s="47">
        <v>255</v>
      </c>
      <c r="C141" s="47">
        <f t="shared" si="2"/>
        <v>450</v>
      </c>
      <c r="D141" s="47">
        <v>232</v>
      </c>
      <c r="E141" s="47">
        <v>218</v>
      </c>
      <c r="H141" s="48"/>
    </row>
    <row r="142" spans="1:8" x14ac:dyDescent="0.2">
      <c r="A142" s="49" t="s">
        <v>129</v>
      </c>
      <c r="B142" s="47">
        <v>101</v>
      </c>
      <c r="C142" s="47">
        <f t="shared" si="2"/>
        <v>190</v>
      </c>
      <c r="D142" s="47">
        <v>101</v>
      </c>
      <c r="E142" s="47">
        <v>89</v>
      </c>
      <c r="H142" s="48"/>
    </row>
    <row r="143" spans="1:8" ht="13.8" thickBot="1" x14ac:dyDescent="0.25">
      <c r="A143" s="54" t="s">
        <v>130</v>
      </c>
      <c r="B143" s="55">
        <v>31</v>
      </c>
      <c r="C143" s="55">
        <f t="shared" si="2"/>
        <v>35</v>
      </c>
      <c r="D143" s="55">
        <v>15</v>
      </c>
      <c r="E143" s="55">
        <v>20</v>
      </c>
      <c r="H143" s="48"/>
    </row>
    <row r="144" spans="1:8" x14ac:dyDescent="0.2">
      <c r="A144" s="56"/>
      <c r="B144" s="51"/>
      <c r="C144" s="51"/>
      <c r="D144" s="51"/>
      <c r="E144" s="51"/>
    </row>
    <row r="145" spans="1:5" x14ac:dyDescent="0.2">
      <c r="A145" s="56" t="s">
        <v>164</v>
      </c>
      <c r="B145" s="57"/>
      <c r="C145" s="57"/>
      <c r="D145" s="57"/>
      <c r="E145" s="57"/>
    </row>
    <row r="146" spans="1:5" x14ac:dyDescent="0.2">
      <c r="B146" s="48"/>
      <c r="C146" s="48"/>
      <c r="D146" s="48"/>
      <c r="E146" s="48"/>
    </row>
    <row r="147" spans="1:5" x14ac:dyDescent="0.2">
      <c r="A147" s="43" t="s">
        <v>180</v>
      </c>
      <c r="B147" s="48"/>
      <c r="D147" s="48"/>
      <c r="E147" s="48"/>
    </row>
    <row r="148" spans="1:5" x14ac:dyDescent="0.2">
      <c r="A148" s="43" t="s">
        <v>179</v>
      </c>
      <c r="B148" s="48"/>
      <c r="D148" s="48"/>
      <c r="E148" s="48"/>
    </row>
    <row r="149" spans="1:5" x14ac:dyDescent="0.2">
      <c r="A149" s="58" t="s">
        <v>178</v>
      </c>
      <c r="B149" s="48"/>
      <c r="D149" s="48"/>
      <c r="E149" s="48"/>
    </row>
    <row r="150" spans="1:5" x14ac:dyDescent="0.2">
      <c r="A150" s="43" t="s">
        <v>176</v>
      </c>
    </row>
    <row r="151" spans="1:5" x14ac:dyDescent="0.2">
      <c r="A151" s="58" t="s">
        <v>177</v>
      </c>
      <c r="B151" s="48"/>
    </row>
    <row r="155" spans="1:5" x14ac:dyDescent="0.2">
      <c r="B155" s="48"/>
      <c r="C155" s="48"/>
      <c r="D155" s="48"/>
      <c r="E155" s="48"/>
    </row>
    <row r="156" spans="1:5" x14ac:dyDescent="0.2">
      <c r="B156" s="48"/>
      <c r="C156" s="48"/>
      <c r="D156" s="48"/>
      <c r="E156" s="48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6"/>
  <sheetViews>
    <sheetView workbookViewId="0">
      <pane ySplit="2" topLeftCell="A3" activePane="bottomLeft" state="frozen"/>
      <selection pane="bottomLeft" activeCell="B155" sqref="B155:E155"/>
    </sheetView>
  </sheetViews>
  <sheetFormatPr defaultColWidth="9" defaultRowHeight="13.2" x14ac:dyDescent="0.2"/>
  <cols>
    <col min="1" max="1" width="15.44140625" style="43" bestFit="1" customWidth="1"/>
    <col min="2" max="2" width="10.21875" style="43" bestFit="1" customWidth="1"/>
    <col min="3" max="3" width="9" style="43" customWidth="1"/>
    <col min="4" max="16384" width="9" style="43"/>
  </cols>
  <sheetData>
    <row r="1" spans="1:8" ht="13.8" thickBot="1" x14ac:dyDescent="0.25">
      <c r="A1" s="41" t="s">
        <v>185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46" t="s">
        <v>1</v>
      </c>
      <c r="B3" s="47">
        <v>289</v>
      </c>
      <c r="C3" s="47">
        <f>SUM(D3:E3)</f>
        <v>636</v>
      </c>
      <c r="D3" s="47">
        <v>321</v>
      </c>
      <c r="E3" s="47">
        <v>315</v>
      </c>
      <c r="H3" s="48"/>
    </row>
    <row r="4" spans="1:8" x14ac:dyDescent="0.2">
      <c r="A4" s="49" t="s">
        <v>2</v>
      </c>
      <c r="B4" s="47">
        <v>8</v>
      </c>
      <c r="C4" s="47">
        <f t="shared" ref="C4:C67" si="0">SUM(D4:E4)</f>
        <v>20</v>
      </c>
      <c r="D4" s="47">
        <v>11</v>
      </c>
      <c r="E4" s="47">
        <v>9</v>
      </c>
      <c r="H4" s="48"/>
    </row>
    <row r="5" spans="1:8" x14ac:dyDescent="0.2">
      <c r="A5" s="49" t="s">
        <v>4</v>
      </c>
      <c r="B5" s="47">
        <v>265</v>
      </c>
      <c r="C5" s="47">
        <f t="shared" si="0"/>
        <v>626</v>
      </c>
      <c r="D5" s="47">
        <v>290</v>
      </c>
      <c r="E5" s="47">
        <v>336</v>
      </c>
      <c r="H5" s="48"/>
    </row>
    <row r="6" spans="1:8" x14ac:dyDescent="0.2">
      <c r="A6" s="49" t="s">
        <v>3</v>
      </c>
      <c r="B6" s="47">
        <v>246</v>
      </c>
      <c r="C6" s="47">
        <f t="shared" si="0"/>
        <v>594</v>
      </c>
      <c r="D6" s="47">
        <v>288</v>
      </c>
      <c r="E6" s="47">
        <v>306</v>
      </c>
      <c r="H6" s="48"/>
    </row>
    <row r="7" spans="1:8" x14ac:dyDescent="0.2">
      <c r="A7" s="49" t="s">
        <v>5</v>
      </c>
      <c r="B7" s="47">
        <v>183</v>
      </c>
      <c r="C7" s="47">
        <f t="shared" si="0"/>
        <v>445</v>
      </c>
      <c r="D7" s="47">
        <v>216</v>
      </c>
      <c r="E7" s="47">
        <v>229</v>
      </c>
      <c r="H7" s="48"/>
    </row>
    <row r="8" spans="1:8" x14ac:dyDescent="0.2">
      <c r="A8" s="49" t="s">
        <v>6</v>
      </c>
      <c r="B8" s="47">
        <v>375</v>
      </c>
      <c r="C8" s="47">
        <f t="shared" si="0"/>
        <v>851</v>
      </c>
      <c r="D8" s="47">
        <v>409</v>
      </c>
      <c r="E8" s="47">
        <v>442</v>
      </c>
      <c r="H8" s="48"/>
    </row>
    <row r="9" spans="1:8" x14ac:dyDescent="0.2">
      <c r="A9" s="49" t="s">
        <v>7</v>
      </c>
      <c r="B9" s="47">
        <v>223</v>
      </c>
      <c r="C9" s="47">
        <f t="shared" si="0"/>
        <v>483</v>
      </c>
      <c r="D9" s="47">
        <v>221</v>
      </c>
      <c r="E9" s="47">
        <v>262</v>
      </c>
      <c r="H9" s="48"/>
    </row>
    <row r="10" spans="1:8" x14ac:dyDescent="0.2">
      <c r="A10" s="49" t="s">
        <v>8</v>
      </c>
      <c r="B10" s="47">
        <v>212</v>
      </c>
      <c r="C10" s="47">
        <f t="shared" si="0"/>
        <v>555</v>
      </c>
      <c r="D10" s="47">
        <v>263</v>
      </c>
      <c r="E10" s="47">
        <v>292</v>
      </c>
      <c r="H10" s="48"/>
    </row>
    <row r="11" spans="1:8" x14ac:dyDescent="0.2">
      <c r="A11" s="49" t="s">
        <v>9</v>
      </c>
      <c r="B11" s="47">
        <v>431</v>
      </c>
      <c r="C11" s="47">
        <f t="shared" si="0"/>
        <v>1123</v>
      </c>
      <c r="D11" s="47">
        <v>530</v>
      </c>
      <c r="E11" s="47">
        <v>593</v>
      </c>
      <c r="H11" s="48"/>
    </row>
    <row r="12" spans="1:8" x14ac:dyDescent="0.2">
      <c r="A12" s="49" t="s">
        <v>10</v>
      </c>
      <c r="B12" s="47">
        <v>348</v>
      </c>
      <c r="C12" s="47">
        <f t="shared" si="0"/>
        <v>836</v>
      </c>
      <c r="D12" s="47">
        <v>396</v>
      </c>
      <c r="E12" s="47">
        <v>440</v>
      </c>
      <c r="H12" s="48"/>
    </row>
    <row r="13" spans="1:8" x14ac:dyDescent="0.2">
      <c r="A13" s="49" t="s">
        <v>11</v>
      </c>
      <c r="B13" s="47">
        <v>414</v>
      </c>
      <c r="C13" s="47">
        <f t="shared" si="0"/>
        <v>987</v>
      </c>
      <c r="D13" s="47">
        <v>475</v>
      </c>
      <c r="E13" s="47">
        <v>512</v>
      </c>
      <c r="H13" s="48"/>
    </row>
    <row r="14" spans="1:8" x14ac:dyDescent="0.2">
      <c r="A14" s="49" t="s">
        <v>12</v>
      </c>
      <c r="B14" s="47">
        <v>414</v>
      </c>
      <c r="C14" s="47">
        <f t="shared" si="0"/>
        <v>1120</v>
      </c>
      <c r="D14" s="47">
        <v>537</v>
      </c>
      <c r="E14" s="47">
        <v>583</v>
      </c>
      <c r="H14" s="48"/>
    </row>
    <row r="15" spans="1:8" x14ac:dyDescent="0.2">
      <c r="A15" s="49" t="s">
        <v>13</v>
      </c>
      <c r="B15" s="47">
        <v>126</v>
      </c>
      <c r="C15" s="47">
        <f t="shared" si="0"/>
        <v>335</v>
      </c>
      <c r="D15" s="47">
        <v>173</v>
      </c>
      <c r="E15" s="47">
        <v>162</v>
      </c>
      <c r="H15" s="48"/>
    </row>
    <row r="16" spans="1:8" x14ac:dyDescent="0.2">
      <c r="A16" s="49" t="s">
        <v>14</v>
      </c>
      <c r="B16" s="47">
        <v>158</v>
      </c>
      <c r="C16" s="47">
        <f t="shared" si="0"/>
        <v>427</v>
      </c>
      <c r="D16" s="47">
        <v>204</v>
      </c>
      <c r="E16" s="47">
        <v>223</v>
      </c>
      <c r="H16" s="48"/>
    </row>
    <row r="17" spans="1:8" x14ac:dyDescent="0.2">
      <c r="A17" s="49" t="s">
        <v>15</v>
      </c>
      <c r="B17" s="47">
        <v>199</v>
      </c>
      <c r="C17" s="47">
        <f t="shared" si="0"/>
        <v>486</v>
      </c>
      <c r="D17" s="47">
        <v>245</v>
      </c>
      <c r="E17" s="47">
        <v>241</v>
      </c>
      <c r="H17" s="48"/>
    </row>
    <row r="18" spans="1:8" x14ac:dyDescent="0.2">
      <c r="A18" s="49" t="s">
        <v>16</v>
      </c>
      <c r="B18" s="47">
        <v>67</v>
      </c>
      <c r="C18" s="47">
        <f t="shared" si="0"/>
        <v>220</v>
      </c>
      <c r="D18" s="47">
        <v>105</v>
      </c>
      <c r="E18" s="47">
        <v>115</v>
      </c>
      <c r="H18" s="48"/>
    </row>
    <row r="19" spans="1:8" x14ac:dyDescent="0.2">
      <c r="A19" s="49" t="s">
        <v>17</v>
      </c>
      <c r="B19" s="47">
        <v>264</v>
      </c>
      <c r="C19" s="47">
        <f t="shared" si="0"/>
        <v>697</v>
      </c>
      <c r="D19" s="47">
        <v>337</v>
      </c>
      <c r="E19" s="47">
        <v>360</v>
      </c>
      <c r="H19" s="48"/>
    </row>
    <row r="20" spans="1:8" x14ac:dyDescent="0.2">
      <c r="A20" s="49" t="s">
        <v>18</v>
      </c>
      <c r="B20" s="47">
        <v>260</v>
      </c>
      <c r="C20" s="47">
        <f t="shared" si="0"/>
        <v>609</v>
      </c>
      <c r="D20" s="47">
        <v>289</v>
      </c>
      <c r="E20" s="47">
        <v>320</v>
      </c>
      <c r="H20" s="48"/>
    </row>
    <row r="21" spans="1:8" x14ac:dyDescent="0.2">
      <c r="A21" s="50" t="s">
        <v>19</v>
      </c>
      <c r="B21" s="47">
        <v>494</v>
      </c>
      <c r="C21" s="47">
        <f t="shared" si="0"/>
        <v>1260</v>
      </c>
      <c r="D21" s="47">
        <v>606</v>
      </c>
      <c r="E21" s="47">
        <v>654</v>
      </c>
      <c r="H21" s="48"/>
    </row>
    <row r="22" spans="1:8" x14ac:dyDescent="0.2">
      <c r="A22" s="49" t="s">
        <v>20</v>
      </c>
      <c r="B22" s="47">
        <v>334</v>
      </c>
      <c r="C22" s="47">
        <f t="shared" si="0"/>
        <v>927</v>
      </c>
      <c r="D22" s="47">
        <v>436</v>
      </c>
      <c r="E22" s="47">
        <v>491</v>
      </c>
      <c r="H22" s="48"/>
    </row>
    <row r="23" spans="1:8" x14ac:dyDescent="0.2">
      <c r="A23" s="49" t="s">
        <v>21</v>
      </c>
      <c r="B23" s="47">
        <v>677</v>
      </c>
      <c r="C23" s="47">
        <f t="shared" si="0"/>
        <v>1676</v>
      </c>
      <c r="D23" s="47">
        <v>773</v>
      </c>
      <c r="E23" s="47">
        <v>903</v>
      </c>
      <c r="H23" s="48"/>
    </row>
    <row r="24" spans="1:8" x14ac:dyDescent="0.2">
      <c r="A24" s="49" t="s">
        <v>22</v>
      </c>
      <c r="B24" s="47">
        <v>419</v>
      </c>
      <c r="C24" s="47">
        <f t="shared" si="0"/>
        <v>1042</v>
      </c>
      <c r="D24" s="47">
        <v>501</v>
      </c>
      <c r="E24" s="47">
        <v>541</v>
      </c>
      <c r="H24" s="48"/>
    </row>
    <row r="25" spans="1:8" x14ac:dyDescent="0.2">
      <c r="A25" s="49" t="s">
        <v>183</v>
      </c>
      <c r="B25" s="47">
        <v>132</v>
      </c>
      <c r="C25" s="47">
        <f t="shared" si="0"/>
        <v>461</v>
      </c>
      <c r="D25" s="47">
        <v>232</v>
      </c>
      <c r="E25" s="47">
        <v>229</v>
      </c>
      <c r="H25" s="48"/>
    </row>
    <row r="26" spans="1:8" x14ac:dyDescent="0.2">
      <c r="A26" s="49" t="s">
        <v>142</v>
      </c>
      <c r="B26" s="47">
        <v>393</v>
      </c>
      <c r="C26" s="47">
        <f t="shared" si="0"/>
        <v>882</v>
      </c>
      <c r="D26" s="47">
        <v>400</v>
      </c>
      <c r="E26" s="47">
        <v>482</v>
      </c>
      <c r="H26" s="48"/>
    </row>
    <row r="27" spans="1:8" x14ac:dyDescent="0.2">
      <c r="A27" s="49" t="s">
        <v>143</v>
      </c>
      <c r="B27" s="47">
        <v>284</v>
      </c>
      <c r="C27" s="47">
        <f t="shared" si="0"/>
        <v>694</v>
      </c>
      <c r="D27" s="47">
        <v>334</v>
      </c>
      <c r="E27" s="47">
        <v>360</v>
      </c>
      <c r="H27" s="48"/>
    </row>
    <row r="28" spans="1:8" x14ac:dyDescent="0.2">
      <c r="A28" s="49" t="s">
        <v>144</v>
      </c>
      <c r="B28" s="47">
        <v>336</v>
      </c>
      <c r="C28" s="47">
        <f t="shared" si="0"/>
        <v>728</v>
      </c>
      <c r="D28" s="47">
        <v>343</v>
      </c>
      <c r="E28" s="47">
        <v>385</v>
      </c>
      <c r="H28" s="48"/>
    </row>
    <row r="29" spans="1:8" x14ac:dyDescent="0.2">
      <c r="A29" s="49" t="s">
        <v>145</v>
      </c>
      <c r="B29" s="47">
        <v>251</v>
      </c>
      <c r="C29" s="47">
        <f t="shared" si="0"/>
        <v>544</v>
      </c>
      <c r="D29" s="47">
        <v>256</v>
      </c>
      <c r="E29" s="47">
        <v>288</v>
      </c>
      <c r="H29" s="48"/>
    </row>
    <row r="30" spans="1:8" x14ac:dyDescent="0.2">
      <c r="A30" s="49" t="s">
        <v>146</v>
      </c>
      <c r="B30" s="47">
        <v>283</v>
      </c>
      <c r="C30" s="47">
        <f t="shared" si="0"/>
        <v>665</v>
      </c>
      <c r="D30" s="47">
        <v>296</v>
      </c>
      <c r="E30" s="47">
        <v>369</v>
      </c>
      <c r="H30" s="48"/>
    </row>
    <row r="31" spans="1:8" x14ac:dyDescent="0.2">
      <c r="A31" s="49" t="s">
        <v>147</v>
      </c>
      <c r="B31" s="47">
        <v>248</v>
      </c>
      <c r="C31" s="47">
        <f t="shared" si="0"/>
        <v>566</v>
      </c>
      <c r="D31" s="47">
        <v>248</v>
      </c>
      <c r="E31" s="47">
        <v>318</v>
      </c>
      <c r="H31" s="48"/>
    </row>
    <row r="32" spans="1:8" x14ac:dyDescent="0.2">
      <c r="A32" s="49" t="s">
        <v>148</v>
      </c>
      <c r="B32" s="47">
        <v>312</v>
      </c>
      <c r="C32" s="47">
        <f t="shared" si="0"/>
        <v>724</v>
      </c>
      <c r="D32" s="47">
        <v>345</v>
      </c>
      <c r="E32" s="47">
        <v>379</v>
      </c>
      <c r="H32" s="48"/>
    </row>
    <row r="33" spans="1:8" x14ac:dyDescent="0.2">
      <c r="A33" s="49" t="s">
        <v>30</v>
      </c>
      <c r="B33" s="47">
        <v>326</v>
      </c>
      <c r="C33" s="47">
        <f t="shared" si="0"/>
        <v>805</v>
      </c>
      <c r="D33" s="47">
        <v>368</v>
      </c>
      <c r="E33" s="47">
        <v>437</v>
      </c>
      <c r="H33" s="48"/>
    </row>
    <row r="34" spans="1:8" x14ac:dyDescent="0.2">
      <c r="A34" s="49" t="s">
        <v>149</v>
      </c>
      <c r="B34" s="47">
        <v>175</v>
      </c>
      <c r="C34" s="47">
        <f t="shared" si="0"/>
        <v>413</v>
      </c>
      <c r="D34" s="47">
        <v>209</v>
      </c>
      <c r="E34" s="47">
        <v>204</v>
      </c>
      <c r="H34" s="48"/>
    </row>
    <row r="35" spans="1:8" x14ac:dyDescent="0.2">
      <c r="A35" s="49" t="s">
        <v>150</v>
      </c>
      <c r="B35" s="47">
        <v>308</v>
      </c>
      <c r="C35" s="47">
        <f t="shared" si="0"/>
        <v>737</v>
      </c>
      <c r="D35" s="47">
        <v>344</v>
      </c>
      <c r="E35" s="47">
        <v>393</v>
      </c>
      <c r="H35" s="48"/>
    </row>
    <row r="36" spans="1:8" x14ac:dyDescent="0.2">
      <c r="A36" s="49" t="s">
        <v>151</v>
      </c>
      <c r="B36" s="47">
        <v>156</v>
      </c>
      <c r="C36" s="47">
        <f t="shared" si="0"/>
        <v>361</v>
      </c>
      <c r="D36" s="47">
        <v>164</v>
      </c>
      <c r="E36" s="47">
        <v>197</v>
      </c>
      <c r="H36" s="48"/>
    </row>
    <row r="37" spans="1:8" x14ac:dyDescent="0.2">
      <c r="A37" s="49" t="s">
        <v>152</v>
      </c>
      <c r="B37" s="47">
        <v>163</v>
      </c>
      <c r="C37" s="47">
        <f t="shared" si="0"/>
        <v>379</v>
      </c>
      <c r="D37" s="47">
        <v>181</v>
      </c>
      <c r="E37" s="47">
        <v>198</v>
      </c>
      <c r="H37" s="48"/>
    </row>
    <row r="38" spans="1:8" x14ac:dyDescent="0.2">
      <c r="A38" s="49" t="s">
        <v>153</v>
      </c>
      <c r="B38" s="47">
        <v>178</v>
      </c>
      <c r="C38" s="47">
        <f t="shared" si="0"/>
        <v>398</v>
      </c>
      <c r="D38" s="47">
        <v>176</v>
      </c>
      <c r="E38" s="47">
        <v>222</v>
      </c>
      <c r="H38" s="48"/>
    </row>
    <row r="39" spans="1:8" x14ac:dyDescent="0.2">
      <c r="A39" s="49" t="s">
        <v>154</v>
      </c>
      <c r="B39" s="47">
        <v>181</v>
      </c>
      <c r="C39" s="47">
        <f t="shared" si="0"/>
        <v>431</v>
      </c>
      <c r="D39" s="47">
        <v>193</v>
      </c>
      <c r="E39" s="47">
        <v>238</v>
      </c>
      <c r="H39" s="48"/>
    </row>
    <row r="40" spans="1:8" x14ac:dyDescent="0.2">
      <c r="A40" s="49" t="s">
        <v>155</v>
      </c>
      <c r="B40" s="47">
        <v>182</v>
      </c>
      <c r="C40" s="47">
        <f t="shared" si="0"/>
        <v>469</v>
      </c>
      <c r="D40" s="47">
        <v>225</v>
      </c>
      <c r="E40" s="47">
        <v>244</v>
      </c>
      <c r="H40" s="48"/>
    </row>
    <row r="41" spans="1:8" x14ac:dyDescent="0.2">
      <c r="A41" s="50" t="s">
        <v>156</v>
      </c>
      <c r="B41" s="47">
        <v>290</v>
      </c>
      <c r="C41" s="47">
        <f t="shared" si="0"/>
        <v>660</v>
      </c>
      <c r="D41" s="47">
        <v>302</v>
      </c>
      <c r="E41" s="47">
        <v>358</v>
      </c>
      <c r="H41" s="48"/>
    </row>
    <row r="42" spans="1:8" x14ac:dyDescent="0.2">
      <c r="A42" s="49" t="s">
        <v>157</v>
      </c>
      <c r="B42" s="47">
        <v>351</v>
      </c>
      <c r="C42" s="47">
        <f t="shared" si="0"/>
        <v>919</v>
      </c>
      <c r="D42" s="47">
        <v>443</v>
      </c>
      <c r="E42" s="47">
        <v>476</v>
      </c>
      <c r="H42" s="48"/>
    </row>
    <row r="43" spans="1:8" x14ac:dyDescent="0.2">
      <c r="A43" s="49" t="s">
        <v>158</v>
      </c>
      <c r="B43" s="47">
        <v>220</v>
      </c>
      <c r="C43" s="47">
        <f t="shared" si="0"/>
        <v>595</v>
      </c>
      <c r="D43" s="47">
        <v>294</v>
      </c>
      <c r="E43" s="47">
        <v>301</v>
      </c>
      <c r="H43" s="48"/>
    </row>
    <row r="44" spans="1:8" x14ac:dyDescent="0.2">
      <c r="A44" s="49" t="s">
        <v>159</v>
      </c>
      <c r="B44" s="47">
        <v>201</v>
      </c>
      <c r="C44" s="47">
        <f t="shared" si="0"/>
        <v>678</v>
      </c>
      <c r="D44" s="47">
        <v>349</v>
      </c>
      <c r="E44" s="47">
        <v>329</v>
      </c>
      <c r="H44" s="48"/>
    </row>
    <row r="45" spans="1:8" x14ac:dyDescent="0.2">
      <c r="A45" s="49" t="s">
        <v>160</v>
      </c>
      <c r="B45" s="47">
        <v>331</v>
      </c>
      <c r="C45" s="47">
        <f t="shared" si="0"/>
        <v>1111</v>
      </c>
      <c r="D45" s="47">
        <v>523</v>
      </c>
      <c r="E45" s="47">
        <v>588</v>
      </c>
      <c r="H45" s="48"/>
    </row>
    <row r="46" spans="1:8" x14ac:dyDescent="0.2">
      <c r="A46" s="49" t="s">
        <v>43</v>
      </c>
      <c r="B46" s="47"/>
      <c r="C46" s="47">
        <f t="shared" si="0"/>
        <v>0</v>
      </c>
      <c r="D46" s="47"/>
      <c r="E46" s="47"/>
      <c r="H46" s="48"/>
    </row>
    <row r="47" spans="1:8" x14ac:dyDescent="0.2">
      <c r="A47" s="49" t="s">
        <v>44</v>
      </c>
      <c r="B47" s="47">
        <v>343</v>
      </c>
      <c r="C47" s="47">
        <f t="shared" si="0"/>
        <v>1004</v>
      </c>
      <c r="D47" s="47">
        <v>524</v>
      </c>
      <c r="E47" s="47">
        <v>480</v>
      </c>
      <c r="H47" s="48"/>
    </row>
    <row r="48" spans="1:8" x14ac:dyDescent="0.2">
      <c r="A48" s="49" t="s">
        <v>45</v>
      </c>
      <c r="B48" s="47">
        <v>819</v>
      </c>
      <c r="C48" s="47">
        <f t="shared" si="0"/>
        <v>2030</v>
      </c>
      <c r="D48" s="47">
        <v>951</v>
      </c>
      <c r="E48" s="47">
        <v>1079</v>
      </c>
      <c r="H48" s="48"/>
    </row>
    <row r="49" spans="1:8" x14ac:dyDescent="0.2">
      <c r="A49" s="49" t="s">
        <v>46</v>
      </c>
      <c r="B49" s="47">
        <v>369</v>
      </c>
      <c r="C49" s="47">
        <f t="shared" si="0"/>
        <v>839</v>
      </c>
      <c r="D49" s="47">
        <v>382</v>
      </c>
      <c r="E49" s="47">
        <v>457</v>
      </c>
      <c r="H49" s="48"/>
    </row>
    <row r="50" spans="1:8" x14ac:dyDescent="0.2">
      <c r="A50" s="49" t="s">
        <v>137</v>
      </c>
      <c r="B50" s="47">
        <v>464</v>
      </c>
      <c r="C50" s="47">
        <f t="shared" si="0"/>
        <v>1041</v>
      </c>
      <c r="D50" s="47">
        <v>504</v>
      </c>
      <c r="E50" s="47">
        <v>537</v>
      </c>
      <c r="H50" s="48"/>
    </row>
    <row r="51" spans="1:8" x14ac:dyDescent="0.2">
      <c r="A51" s="49" t="s">
        <v>182</v>
      </c>
      <c r="B51" s="47">
        <v>302</v>
      </c>
      <c r="C51" s="47">
        <f t="shared" si="0"/>
        <v>906</v>
      </c>
      <c r="D51" s="47">
        <v>435</v>
      </c>
      <c r="E51" s="47">
        <v>471</v>
      </c>
      <c r="H51" s="48"/>
    </row>
    <row r="52" spans="1:8" x14ac:dyDescent="0.2">
      <c r="A52" s="49" t="s">
        <v>168</v>
      </c>
      <c r="B52" s="47">
        <v>104</v>
      </c>
      <c r="C52" s="47">
        <f t="shared" si="0"/>
        <v>273</v>
      </c>
      <c r="D52" s="47">
        <v>127</v>
      </c>
      <c r="E52" s="47">
        <v>146</v>
      </c>
      <c r="F52" s="51"/>
      <c r="H52" s="48"/>
    </row>
    <row r="53" spans="1:8" x14ac:dyDescent="0.2">
      <c r="A53" s="49" t="s">
        <v>169</v>
      </c>
      <c r="B53" s="47">
        <v>33</v>
      </c>
      <c r="C53" s="47">
        <f t="shared" si="0"/>
        <v>100</v>
      </c>
      <c r="D53" s="47">
        <v>46</v>
      </c>
      <c r="E53" s="47">
        <v>54</v>
      </c>
      <c r="H53" s="48"/>
    </row>
    <row r="54" spans="1:8" x14ac:dyDescent="0.2">
      <c r="A54" s="49" t="s">
        <v>47</v>
      </c>
      <c r="B54" s="47">
        <v>634</v>
      </c>
      <c r="C54" s="47">
        <f t="shared" si="0"/>
        <v>1377</v>
      </c>
      <c r="D54" s="47">
        <v>662</v>
      </c>
      <c r="E54" s="47">
        <v>715</v>
      </c>
      <c r="H54" s="48"/>
    </row>
    <row r="55" spans="1:8" x14ac:dyDescent="0.2">
      <c r="A55" s="49" t="s">
        <v>48</v>
      </c>
      <c r="B55" s="47">
        <v>640</v>
      </c>
      <c r="C55" s="47">
        <f t="shared" si="0"/>
        <v>1442</v>
      </c>
      <c r="D55" s="47">
        <v>695</v>
      </c>
      <c r="E55" s="47">
        <v>747</v>
      </c>
      <c r="H55" s="48"/>
    </row>
    <row r="56" spans="1:8" x14ac:dyDescent="0.2">
      <c r="A56" s="50" t="s">
        <v>49</v>
      </c>
      <c r="B56" s="47">
        <v>930</v>
      </c>
      <c r="C56" s="47">
        <f t="shared" si="0"/>
        <v>1750</v>
      </c>
      <c r="D56" s="47">
        <v>833</v>
      </c>
      <c r="E56" s="47">
        <v>917</v>
      </c>
      <c r="H56" s="48"/>
    </row>
    <row r="57" spans="1:8" x14ac:dyDescent="0.2">
      <c r="A57" s="49" t="s">
        <v>50</v>
      </c>
      <c r="B57" s="47">
        <v>574</v>
      </c>
      <c r="C57" s="47">
        <f t="shared" si="0"/>
        <v>1261</v>
      </c>
      <c r="D57" s="47">
        <v>626</v>
      </c>
      <c r="E57" s="47">
        <v>635</v>
      </c>
      <c r="H57" s="48"/>
    </row>
    <row r="58" spans="1:8" x14ac:dyDescent="0.2">
      <c r="A58" s="49" t="s">
        <v>51</v>
      </c>
      <c r="B58" s="47">
        <v>242</v>
      </c>
      <c r="C58" s="47">
        <f t="shared" si="0"/>
        <v>500</v>
      </c>
      <c r="D58" s="47">
        <v>230</v>
      </c>
      <c r="E58" s="47">
        <v>270</v>
      </c>
      <c r="H58" s="48"/>
    </row>
    <row r="59" spans="1:8" x14ac:dyDescent="0.2">
      <c r="A59" s="49" t="s">
        <v>52</v>
      </c>
      <c r="B59" s="47">
        <v>669</v>
      </c>
      <c r="C59" s="47">
        <f t="shared" si="0"/>
        <v>1679</v>
      </c>
      <c r="D59" s="47">
        <v>819</v>
      </c>
      <c r="E59" s="47">
        <v>860</v>
      </c>
      <c r="H59" s="48"/>
    </row>
    <row r="60" spans="1:8" x14ac:dyDescent="0.2">
      <c r="A60" s="49" t="s">
        <v>53</v>
      </c>
      <c r="B60" s="47">
        <v>249</v>
      </c>
      <c r="C60" s="47">
        <f t="shared" si="0"/>
        <v>595</v>
      </c>
      <c r="D60" s="47">
        <v>272</v>
      </c>
      <c r="E60" s="47">
        <v>323</v>
      </c>
      <c r="H60" s="48"/>
    </row>
    <row r="61" spans="1:8" x14ac:dyDescent="0.2">
      <c r="A61" s="49" t="s">
        <v>131</v>
      </c>
      <c r="B61" s="47">
        <v>1234</v>
      </c>
      <c r="C61" s="47">
        <f t="shared" si="0"/>
        <v>2082</v>
      </c>
      <c r="D61" s="47">
        <v>892</v>
      </c>
      <c r="E61" s="47">
        <v>1190</v>
      </c>
      <c r="H61" s="48"/>
    </row>
    <row r="62" spans="1:8" x14ac:dyDescent="0.2">
      <c r="A62" s="49" t="s">
        <v>54</v>
      </c>
      <c r="B62" s="47">
        <v>587</v>
      </c>
      <c r="C62" s="47">
        <f t="shared" si="0"/>
        <v>1270</v>
      </c>
      <c r="D62" s="47">
        <v>611</v>
      </c>
      <c r="E62" s="47">
        <v>659</v>
      </c>
      <c r="H62" s="48"/>
    </row>
    <row r="63" spans="1:8" x14ac:dyDescent="0.2">
      <c r="A63" s="49" t="s">
        <v>55</v>
      </c>
      <c r="B63" s="47">
        <v>505</v>
      </c>
      <c r="C63" s="47">
        <f t="shared" si="0"/>
        <v>1154</v>
      </c>
      <c r="D63" s="47">
        <v>542</v>
      </c>
      <c r="E63" s="47">
        <v>612</v>
      </c>
      <c r="H63" s="48"/>
    </row>
    <row r="64" spans="1:8" x14ac:dyDescent="0.2">
      <c r="A64" s="49" t="s">
        <v>56</v>
      </c>
      <c r="B64" s="47">
        <v>742</v>
      </c>
      <c r="C64" s="47">
        <f t="shared" si="0"/>
        <v>1649</v>
      </c>
      <c r="D64" s="47">
        <v>771</v>
      </c>
      <c r="E64" s="47">
        <v>878</v>
      </c>
      <c r="H64" s="48"/>
    </row>
    <row r="65" spans="1:8" x14ac:dyDescent="0.2">
      <c r="A65" s="49" t="s">
        <v>57</v>
      </c>
      <c r="B65" s="47">
        <v>138</v>
      </c>
      <c r="C65" s="47">
        <f t="shared" si="0"/>
        <v>313</v>
      </c>
      <c r="D65" s="47">
        <v>146</v>
      </c>
      <c r="E65" s="47">
        <v>167</v>
      </c>
      <c r="H65" s="48"/>
    </row>
    <row r="66" spans="1:8" x14ac:dyDescent="0.2">
      <c r="A66" s="49" t="s">
        <v>161</v>
      </c>
      <c r="B66" s="47"/>
      <c r="C66" s="47">
        <f t="shared" si="0"/>
        <v>0</v>
      </c>
      <c r="D66" s="47"/>
      <c r="E66" s="47"/>
      <c r="H66" s="48"/>
    </row>
    <row r="67" spans="1:8" x14ac:dyDescent="0.2">
      <c r="A67" s="49" t="s">
        <v>58</v>
      </c>
      <c r="B67" s="47">
        <v>1713</v>
      </c>
      <c r="C67" s="47">
        <f t="shared" si="0"/>
        <v>3858</v>
      </c>
      <c r="D67" s="47">
        <v>1802</v>
      </c>
      <c r="E67" s="47">
        <v>2056</v>
      </c>
      <c r="H67" s="48"/>
    </row>
    <row r="68" spans="1:8" x14ac:dyDescent="0.2">
      <c r="A68" s="49" t="s">
        <v>59</v>
      </c>
      <c r="B68" s="47">
        <v>731</v>
      </c>
      <c r="C68" s="47">
        <f t="shared" ref="C68:C131" si="1">SUM(D68:E68)</f>
        <v>1657</v>
      </c>
      <c r="D68" s="47">
        <v>764</v>
      </c>
      <c r="E68" s="47">
        <v>893</v>
      </c>
      <c r="H68" s="48"/>
    </row>
    <row r="69" spans="1:8" x14ac:dyDescent="0.2">
      <c r="A69" s="49" t="s">
        <v>60</v>
      </c>
      <c r="B69" s="47">
        <v>234</v>
      </c>
      <c r="C69" s="47">
        <f t="shared" si="1"/>
        <v>461</v>
      </c>
      <c r="D69" s="47">
        <v>213</v>
      </c>
      <c r="E69" s="47">
        <v>248</v>
      </c>
      <c r="H69" s="48"/>
    </row>
    <row r="70" spans="1:8" x14ac:dyDescent="0.2">
      <c r="A70" s="49" t="s">
        <v>61</v>
      </c>
      <c r="B70" s="47">
        <v>457</v>
      </c>
      <c r="C70" s="47">
        <f t="shared" si="1"/>
        <v>898</v>
      </c>
      <c r="D70" s="47">
        <v>434</v>
      </c>
      <c r="E70" s="47">
        <v>464</v>
      </c>
      <c r="H70" s="48"/>
    </row>
    <row r="71" spans="1:8" x14ac:dyDescent="0.2">
      <c r="A71" s="49" t="s">
        <v>62</v>
      </c>
      <c r="B71" s="47">
        <v>426</v>
      </c>
      <c r="C71" s="47">
        <f t="shared" si="1"/>
        <v>1110</v>
      </c>
      <c r="D71" s="47">
        <v>525</v>
      </c>
      <c r="E71" s="47">
        <v>585</v>
      </c>
      <c r="H71" s="48"/>
    </row>
    <row r="72" spans="1:8" x14ac:dyDescent="0.2">
      <c r="A72" s="49" t="s">
        <v>63</v>
      </c>
      <c r="B72" s="47">
        <v>25</v>
      </c>
      <c r="C72" s="47">
        <f t="shared" si="1"/>
        <v>34</v>
      </c>
      <c r="D72" s="47">
        <v>19</v>
      </c>
      <c r="E72" s="47">
        <v>15</v>
      </c>
      <c r="H72" s="48"/>
    </row>
    <row r="73" spans="1:8" x14ac:dyDescent="0.2">
      <c r="A73" s="49" t="s">
        <v>64</v>
      </c>
      <c r="B73" s="47">
        <v>473</v>
      </c>
      <c r="C73" s="47">
        <f t="shared" si="1"/>
        <v>1104</v>
      </c>
      <c r="D73" s="47">
        <v>551</v>
      </c>
      <c r="E73" s="47">
        <v>553</v>
      </c>
      <c r="H73" s="48"/>
    </row>
    <row r="74" spans="1:8" x14ac:dyDescent="0.2">
      <c r="A74" s="49" t="s">
        <v>65</v>
      </c>
      <c r="B74" s="47">
        <v>262</v>
      </c>
      <c r="C74" s="47">
        <f t="shared" si="1"/>
        <v>531</v>
      </c>
      <c r="D74" s="47">
        <v>264</v>
      </c>
      <c r="E74" s="47">
        <v>267</v>
      </c>
      <c r="H74" s="48"/>
    </row>
    <row r="75" spans="1:8" x14ac:dyDescent="0.2">
      <c r="A75" s="49" t="s">
        <v>66</v>
      </c>
      <c r="B75" s="47">
        <v>197</v>
      </c>
      <c r="C75" s="47">
        <f t="shared" si="1"/>
        <v>461</v>
      </c>
      <c r="D75" s="47">
        <v>224</v>
      </c>
      <c r="E75" s="47">
        <v>237</v>
      </c>
      <c r="H75" s="48"/>
    </row>
    <row r="76" spans="1:8" x14ac:dyDescent="0.2">
      <c r="A76" s="49" t="s">
        <v>67</v>
      </c>
      <c r="B76" s="47">
        <v>181</v>
      </c>
      <c r="C76" s="47">
        <f t="shared" si="1"/>
        <v>399</v>
      </c>
      <c r="D76" s="47">
        <v>193</v>
      </c>
      <c r="E76" s="47">
        <v>206</v>
      </c>
      <c r="H76" s="48"/>
    </row>
    <row r="77" spans="1:8" x14ac:dyDescent="0.2">
      <c r="A77" s="49" t="s">
        <v>68</v>
      </c>
      <c r="B77" s="47">
        <v>254</v>
      </c>
      <c r="C77" s="47">
        <f t="shared" si="1"/>
        <v>587</v>
      </c>
      <c r="D77" s="47">
        <v>262</v>
      </c>
      <c r="E77" s="47">
        <v>325</v>
      </c>
      <c r="H77" s="48"/>
    </row>
    <row r="78" spans="1:8" x14ac:dyDescent="0.2">
      <c r="A78" s="49" t="s">
        <v>69</v>
      </c>
      <c r="B78" s="47">
        <v>223</v>
      </c>
      <c r="C78" s="47">
        <f t="shared" si="1"/>
        <v>582</v>
      </c>
      <c r="D78" s="47">
        <v>279</v>
      </c>
      <c r="E78" s="47">
        <v>303</v>
      </c>
      <c r="H78" s="48"/>
    </row>
    <row r="79" spans="1:8" x14ac:dyDescent="0.2">
      <c r="A79" s="49" t="s">
        <v>70</v>
      </c>
      <c r="B79" s="47">
        <v>199</v>
      </c>
      <c r="C79" s="47">
        <f t="shared" si="1"/>
        <v>420</v>
      </c>
      <c r="D79" s="47">
        <v>221</v>
      </c>
      <c r="E79" s="47">
        <v>199</v>
      </c>
      <c r="H79" s="48"/>
    </row>
    <row r="80" spans="1:8" x14ac:dyDescent="0.2">
      <c r="A80" s="49" t="s">
        <v>71</v>
      </c>
      <c r="B80" s="47">
        <v>196</v>
      </c>
      <c r="C80" s="47">
        <f t="shared" si="1"/>
        <v>514</v>
      </c>
      <c r="D80" s="47">
        <v>264</v>
      </c>
      <c r="E80" s="47">
        <v>250</v>
      </c>
      <c r="F80" s="51"/>
      <c r="H80" s="48"/>
    </row>
    <row r="81" spans="1:8" x14ac:dyDescent="0.2">
      <c r="A81" s="49" t="s">
        <v>72</v>
      </c>
      <c r="B81" s="47">
        <v>82</v>
      </c>
      <c r="C81" s="47">
        <f t="shared" si="1"/>
        <v>159</v>
      </c>
      <c r="D81" s="47">
        <v>73</v>
      </c>
      <c r="E81" s="47">
        <v>86</v>
      </c>
      <c r="H81" s="48"/>
    </row>
    <row r="82" spans="1:8" x14ac:dyDescent="0.2">
      <c r="A82" s="49" t="s">
        <v>73</v>
      </c>
      <c r="B82" s="47">
        <v>150</v>
      </c>
      <c r="C82" s="47">
        <f t="shared" si="1"/>
        <v>319</v>
      </c>
      <c r="D82" s="47">
        <v>124</v>
      </c>
      <c r="E82" s="47">
        <v>195</v>
      </c>
      <c r="H82" s="48"/>
    </row>
    <row r="83" spans="1:8" x14ac:dyDescent="0.2">
      <c r="A83" s="49" t="s">
        <v>74</v>
      </c>
      <c r="B83" s="47">
        <v>113</v>
      </c>
      <c r="C83" s="47">
        <f t="shared" si="1"/>
        <v>301</v>
      </c>
      <c r="D83" s="47">
        <v>155</v>
      </c>
      <c r="E83" s="47">
        <v>146</v>
      </c>
      <c r="H83" s="48"/>
    </row>
    <row r="84" spans="1:8" x14ac:dyDescent="0.2">
      <c r="A84" s="49" t="s">
        <v>75</v>
      </c>
      <c r="B84" s="47">
        <v>299</v>
      </c>
      <c r="C84" s="47">
        <f t="shared" si="1"/>
        <v>711</v>
      </c>
      <c r="D84" s="47">
        <v>330</v>
      </c>
      <c r="E84" s="47">
        <v>381</v>
      </c>
      <c r="H84" s="48"/>
    </row>
    <row r="85" spans="1:8" x14ac:dyDescent="0.2">
      <c r="A85" s="49" t="s">
        <v>76</v>
      </c>
      <c r="B85" s="47">
        <v>286</v>
      </c>
      <c r="C85" s="47">
        <f t="shared" si="1"/>
        <v>674</v>
      </c>
      <c r="D85" s="47">
        <v>307</v>
      </c>
      <c r="E85" s="47">
        <v>367</v>
      </c>
      <c r="H85" s="48"/>
    </row>
    <row r="86" spans="1:8" x14ac:dyDescent="0.2">
      <c r="A86" s="49" t="s">
        <v>77</v>
      </c>
      <c r="B86" s="47">
        <v>476</v>
      </c>
      <c r="C86" s="47">
        <f t="shared" si="1"/>
        <v>1358</v>
      </c>
      <c r="D86" s="47">
        <v>701</v>
      </c>
      <c r="E86" s="47">
        <v>657</v>
      </c>
      <c r="H86" s="48"/>
    </row>
    <row r="87" spans="1:8" x14ac:dyDescent="0.2">
      <c r="A87" s="49" t="s">
        <v>78</v>
      </c>
      <c r="B87" s="47">
        <v>588</v>
      </c>
      <c r="C87" s="47">
        <f t="shared" si="1"/>
        <v>1394</v>
      </c>
      <c r="D87" s="47">
        <v>695</v>
      </c>
      <c r="E87" s="47">
        <v>699</v>
      </c>
      <c r="H87" s="48"/>
    </row>
    <row r="88" spans="1:8" x14ac:dyDescent="0.2">
      <c r="A88" s="49" t="s">
        <v>79</v>
      </c>
      <c r="B88" s="47">
        <v>518</v>
      </c>
      <c r="C88" s="47">
        <f t="shared" si="1"/>
        <v>1184</v>
      </c>
      <c r="D88" s="47">
        <v>549</v>
      </c>
      <c r="E88" s="47">
        <v>635</v>
      </c>
      <c r="H88" s="48"/>
    </row>
    <row r="89" spans="1:8" x14ac:dyDescent="0.2">
      <c r="A89" s="49" t="s">
        <v>80</v>
      </c>
      <c r="B89" s="47">
        <v>371</v>
      </c>
      <c r="C89" s="47">
        <f t="shared" si="1"/>
        <v>967</v>
      </c>
      <c r="D89" s="47">
        <v>485</v>
      </c>
      <c r="E89" s="47">
        <v>482</v>
      </c>
      <c r="H89" s="48"/>
    </row>
    <row r="90" spans="1:8" x14ac:dyDescent="0.2">
      <c r="A90" s="49" t="s">
        <v>81</v>
      </c>
      <c r="B90" s="52"/>
      <c r="C90" s="47">
        <f t="shared" si="1"/>
        <v>0</v>
      </c>
      <c r="D90" s="52"/>
      <c r="E90" s="52"/>
      <c r="H90" s="48"/>
    </row>
    <row r="91" spans="1:8" x14ac:dyDescent="0.2">
      <c r="A91" s="49" t="s">
        <v>82</v>
      </c>
      <c r="B91" s="47">
        <v>661</v>
      </c>
      <c r="C91" s="47">
        <f t="shared" si="1"/>
        <v>1496</v>
      </c>
      <c r="D91" s="47">
        <v>720</v>
      </c>
      <c r="E91" s="47">
        <v>776</v>
      </c>
      <c r="H91" s="48"/>
    </row>
    <row r="92" spans="1:8" x14ac:dyDescent="0.2">
      <c r="A92" s="49" t="s">
        <v>83</v>
      </c>
      <c r="B92" s="47">
        <v>542</v>
      </c>
      <c r="C92" s="47">
        <f t="shared" si="1"/>
        <v>1272</v>
      </c>
      <c r="D92" s="47">
        <v>623</v>
      </c>
      <c r="E92" s="47">
        <v>649</v>
      </c>
      <c r="H92" s="48"/>
    </row>
    <row r="93" spans="1:8" x14ac:dyDescent="0.2">
      <c r="A93" s="49" t="s">
        <v>84</v>
      </c>
      <c r="B93" s="47">
        <v>622</v>
      </c>
      <c r="C93" s="47">
        <f t="shared" si="1"/>
        <v>1465</v>
      </c>
      <c r="D93" s="47">
        <v>731</v>
      </c>
      <c r="E93" s="47">
        <v>734</v>
      </c>
      <c r="H93" s="48"/>
    </row>
    <row r="94" spans="1:8" x14ac:dyDescent="0.2">
      <c r="A94" s="49" t="s">
        <v>139</v>
      </c>
      <c r="B94" s="47">
        <v>400</v>
      </c>
      <c r="C94" s="47">
        <f t="shared" si="1"/>
        <v>925</v>
      </c>
      <c r="D94" s="47">
        <v>458</v>
      </c>
      <c r="E94" s="47">
        <v>467</v>
      </c>
      <c r="H94" s="48"/>
    </row>
    <row r="95" spans="1:8" x14ac:dyDescent="0.2">
      <c r="A95" s="49" t="s">
        <v>140</v>
      </c>
      <c r="B95" s="47">
        <v>269</v>
      </c>
      <c r="C95" s="47">
        <f t="shared" si="1"/>
        <v>671</v>
      </c>
      <c r="D95" s="47">
        <v>325</v>
      </c>
      <c r="E95" s="47">
        <v>346</v>
      </c>
      <c r="H95" s="48"/>
    </row>
    <row r="96" spans="1:8" x14ac:dyDescent="0.2">
      <c r="A96" s="49" t="s">
        <v>85</v>
      </c>
      <c r="B96" s="47">
        <v>176</v>
      </c>
      <c r="C96" s="47">
        <f t="shared" si="1"/>
        <v>357</v>
      </c>
      <c r="D96" s="47">
        <v>163</v>
      </c>
      <c r="E96" s="47">
        <v>194</v>
      </c>
      <c r="H96" s="48"/>
    </row>
    <row r="97" spans="1:8" x14ac:dyDescent="0.2">
      <c r="A97" s="49" t="s">
        <v>86</v>
      </c>
      <c r="B97" s="47">
        <v>317</v>
      </c>
      <c r="C97" s="47">
        <f t="shared" si="1"/>
        <v>545</v>
      </c>
      <c r="D97" s="47">
        <v>254</v>
      </c>
      <c r="E97" s="47">
        <v>291</v>
      </c>
      <c r="H97" s="48"/>
    </row>
    <row r="98" spans="1:8" x14ac:dyDescent="0.2">
      <c r="A98" s="49" t="s">
        <v>87</v>
      </c>
      <c r="B98" s="47">
        <v>323</v>
      </c>
      <c r="C98" s="47">
        <f t="shared" si="1"/>
        <v>612</v>
      </c>
      <c r="D98" s="47">
        <v>290</v>
      </c>
      <c r="E98" s="47">
        <v>322</v>
      </c>
      <c r="H98" s="48"/>
    </row>
    <row r="99" spans="1:8" x14ac:dyDescent="0.2">
      <c r="A99" s="49" t="s">
        <v>88</v>
      </c>
      <c r="B99" s="47">
        <v>313</v>
      </c>
      <c r="C99" s="47">
        <f t="shared" si="1"/>
        <v>683</v>
      </c>
      <c r="D99" s="47">
        <v>312</v>
      </c>
      <c r="E99" s="47">
        <v>371</v>
      </c>
      <c r="H99" s="48"/>
    </row>
    <row r="100" spans="1:8" x14ac:dyDescent="0.2">
      <c r="A100" s="49" t="s">
        <v>89</v>
      </c>
      <c r="B100" s="53"/>
      <c r="C100" s="47">
        <f t="shared" si="1"/>
        <v>0</v>
      </c>
      <c r="D100" s="52"/>
      <c r="E100" s="52"/>
      <c r="H100" s="48"/>
    </row>
    <row r="101" spans="1:8" x14ac:dyDescent="0.2">
      <c r="A101" s="49" t="s">
        <v>90</v>
      </c>
      <c r="B101" s="47">
        <v>351</v>
      </c>
      <c r="C101" s="47">
        <f t="shared" si="1"/>
        <v>677</v>
      </c>
      <c r="D101" s="47">
        <v>363</v>
      </c>
      <c r="E101" s="47">
        <v>314</v>
      </c>
      <c r="H101" s="48"/>
    </row>
    <row r="102" spans="1:8" x14ac:dyDescent="0.2">
      <c r="A102" s="49" t="s">
        <v>91</v>
      </c>
      <c r="B102" s="47">
        <v>512</v>
      </c>
      <c r="C102" s="47">
        <f t="shared" si="1"/>
        <v>1011</v>
      </c>
      <c r="D102" s="47">
        <v>487</v>
      </c>
      <c r="E102" s="47">
        <v>524</v>
      </c>
      <c r="H102" s="48"/>
    </row>
    <row r="103" spans="1:8" x14ac:dyDescent="0.2">
      <c r="A103" s="49" t="s">
        <v>92</v>
      </c>
      <c r="B103" s="47">
        <v>449</v>
      </c>
      <c r="C103" s="47">
        <f t="shared" si="1"/>
        <v>969</v>
      </c>
      <c r="D103" s="47">
        <v>495</v>
      </c>
      <c r="E103" s="47">
        <v>474</v>
      </c>
      <c r="F103" s="51"/>
      <c r="H103" s="48"/>
    </row>
    <row r="104" spans="1:8" x14ac:dyDescent="0.2">
      <c r="A104" s="49" t="s">
        <v>93</v>
      </c>
      <c r="B104" s="47">
        <v>399</v>
      </c>
      <c r="C104" s="47">
        <f t="shared" si="1"/>
        <v>855</v>
      </c>
      <c r="D104" s="47">
        <v>414</v>
      </c>
      <c r="E104" s="47">
        <v>441</v>
      </c>
      <c r="H104" s="48"/>
    </row>
    <row r="105" spans="1:8" x14ac:dyDescent="0.2">
      <c r="A105" s="49" t="s">
        <v>141</v>
      </c>
      <c r="B105" s="47">
        <v>172</v>
      </c>
      <c r="C105" s="47">
        <f t="shared" si="1"/>
        <v>397</v>
      </c>
      <c r="D105" s="47">
        <v>185</v>
      </c>
      <c r="E105" s="47">
        <v>212</v>
      </c>
      <c r="H105" s="48"/>
    </row>
    <row r="106" spans="1:8" x14ac:dyDescent="0.2">
      <c r="A106" s="49" t="s">
        <v>94</v>
      </c>
      <c r="B106" s="47">
        <v>312</v>
      </c>
      <c r="C106" s="47">
        <f t="shared" si="1"/>
        <v>582</v>
      </c>
      <c r="D106" s="47">
        <v>267</v>
      </c>
      <c r="E106" s="47">
        <v>315</v>
      </c>
      <c r="H106" s="48"/>
    </row>
    <row r="107" spans="1:8" x14ac:dyDescent="0.2">
      <c r="A107" s="49" t="s">
        <v>95</v>
      </c>
      <c r="B107" s="47">
        <v>73</v>
      </c>
      <c r="C107" s="47">
        <f t="shared" si="1"/>
        <v>139</v>
      </c>
      <c r="D107" s="47">
        <v>70</v>
      </c>
      <c r="E107" s="47">
        <v>69</v>
      </c>
      <c r="H107" s="48"/>
    </row>
    <row r="108" spans="1:8" x14ac:dyDescent="0.2">
      <c r="A108" s="49" t="s">
        <v>96</v>
      </c>
      <c r="B108" s="47">
        <v>149</v>
      </c>
      <c r="C108" s="47">
        <f t="shared" si="1"/>
        <v>286</v>
      </c>
      <c r="D108" s="47">
        <v>142</v>
      </c>
      <c r="E108" s="47">
        <v>144</v>
      </c>
      <c r="H108" s="48"/>
    </row>
    <row r="109" spans="1:8" x14ac:dyDescent="0.2">
      <c r="A109" s="49" t="s">
        <v>97</v>
      </c>
      <c r="B109" s="47">
        <v>125</v>
      </c>
      <c r="C109" s="47">
        <f t="shared" si="1"/>
        <v>191</v>
      </c>
      <c r="D109" s="47">
        <v>82</v>
      </c>
      <c r="E109" s="47">
        <v>109</v>
      </c>
      <c r="H109" s="48"/>
    </row>
    <row r="110" spans="1:8" x14ac:dyDescent="0.2">
      <c r="A110" s="49" t="s">
        <v>98</v>
      </c>
      <c r="B110" s="47">
        <v>228</v>
      </c>
      <c r="C110" s="47">
        <f t="shared" si="1"/>
        <v>395</v>
      </c>
      <c r="D110" s="47">
        <v>178</v>
      </c>
      <c r="E110" s="47">
        <v>217</v>
      </c>
      <c r="H110" s="48"/>
    </row>
    <row r="111" spans="1:8" x14ac:dyDescent="0.2">
      <c r="A111" s="49" t="s">
        <v>99</v>
      </c>
      <c r="B111" s="47">
        <v>137</v>
      </c>
      <c r="C111" s="47">
        <f t="shared" si="1"/>
        <v>223</v>
      </c>
      <c r="D111" s="47">
        <v>105</v>
      </c>
      <c r="E111" s="47">
        <v>118</v>
      </c>
      <c r="H111" s="48"/>
    </row>
    <row r="112" spans="1:8" x14ac:dyDescent="0.2">
      <c r="A112" s="49" t="s">
        <v>100</v>
      </c>
      <c r="B112" s="47">
        <v>372</v>
      </c>
      <c r="C112" s="47">
        <f t="shared" si="1"/>
        <v>651</v>
      </c>
      <c r="D112" s="47">
        <v>321</v>
      </c>
      <c r="E112" s="47">
        <v>330</v>
      </c>
      <c r="H112" s="48"/>
    </row>
    <row r="113" spans="1:8" x14ac:dyDescent="0.2">
      <c r="A113" s="49" t="s">
        <v>101</v>
      </c>
      <c r="B113" s="47">
        <v>276</v>
      </c>
      <c r="C113" s="47">
        <f t="shared" si="1"/>
        <v>523</v>
      </c>
      <c r="D113" s="47">
        <v>275</v>
      </c>
      <c r="E113" s="47">
        <v>248</v>
      </c>
      <c r="H113" s="48"/>
    </row>
    <row r="114" spans="1:8" x14ac:dyDescent="0.2">
      <c r="A114" s="49" t="s">
        <v>102</v>
      </c>
      <c r="B114" s="47">
        <v>291</v>
      </c>
      <c r="C114" s="47">
        <f t="shared" si="1"/>
        <v>491</v>
      </c>
      <c r="D114" s="47">
        <v>296</v>
      </c>
      <c r="E114" s="47">
        <v>195</v>
      </c>
      <c r="H114" s="48"/>
    </row>
    <row r="115" spans="1:8" x14ac:dyDescent="0.2">
      <c r="A115" s="49" t="s">
        <v>103</v>
      </c>
      <c r="B115" s="47">
        <v>129</v>
      </c>
      <c r="C115" s="47">
        <f t="shared" si="1"/>
        <v>232</v>
      </c>
      <c r="D115" s="47">
        <v>131</v>
      </c>
      <c r="E115" s="47">
        <v>101</v>
      </c>
      <c r="H115" s="48"/>
    </row>
    <row r="116" spans="1:8" x14ac:dyDescent="0.2">
      <c r="A116" s="49" t="s">
        <v>104</v>
      </c>
      <c r="B116" s="47">
        <v>379</v>
      </c>
      <c r="C116" s="47">
        <f t="shared" si="1"/>
        <v>824</v>
      </c>
      <c r="D116" s="47">
        <v>421</v>
      </c>
      <c r="E116" s="47">
        <v>403</v>
      </c>
      <c r="H116" s="48"/>
    </row>
    <row r="117" spans="1:8" x14ac:dyDescent="0.2">
      <c r="A117" s="49" t="s">
        <v>105</v>
      </c>
      <c r="B117" s="47">
        <v>686</v>
      </c>
      <c r="C117" s="47">
        <f t="shared" si="1"/>
        <v>1446</v>
      </c>
      <c r="D117" s="47">
        <v>766</v>
      </c>
      <c r="E117" s="47">
        <v>680</v>
      </c>
      <c r="H117" s="48"/>
    </row>
    <row r="118" spans="1:8" x14ac:dyDescent="0.2">
      <c r="A118" s="49" t="s">
        <v>106</v>
      </c>
      <c r="B118" s="47">
        <v>4</v>
      </c>
      <c r="C118" s="47">
        <f t="shared" si="1"/>
        <v>5</v>
      </c>
      <c r="D118" s="47">
        <v>4</v>
      </c>
      <c r="E118" s="47">
        <v>1</v>
      </c>
      <c r="H118" s="48"/>
    </row>
    <row r="119" spans="1:8" x14ac:dyDescent="0.2">
      <c r="A119" s="49" t="s">
        <v>107</v>
      </c>
      <c r="B119" s="47">
        <v>282</v>
      </c>
      <c r="C119" s="47">
        <f t="shared" si="1"/>
        <v>702</v>
      </c>
      <c r="D119" s="47">
        <v>352</v>
      </c>
      <c r="E119" s="47">
        <v>350</v>
      </c>
      <c r="H119" s="48"/>
    </row>
    <row r="120" spans="1:8" x14ac:dyDescent="0.2">
      <c r="A120" s="49" t="s">
        <v>108</v>
      </c>
      <c r="B120" s="47">
        <v>218</v>
      </c>
      <c r="C120" s="47">
        <f t="shared" si="1"/>
        <v>451</v>
      </c>
      <c r="D120" s="47">
        <v>216</v>
      </c>
      <c r="E120" s="47">
        <v>235</v>
      </c>
      <c r="H120" s="48"/>
    </row>
    <row r="121" spans="1:8" x14ac:dyDescent="0.2">
      <c r="A121" s="49" t="s">
        <v>109</v>
      </c>
      <c r="B121" s="47">
        <v>224</v>
      </c>
      <c r="C121" s="47">
        <f t="shared" si="1"/>
        <v>493</v>
      </c>
      <c r="D121" s="47">
        <v>243</v>
      </c>
      <c r="E121" s="47">
        <v>250</v>
      </c>
      <c r="H121" s="48"/>
    </row>
    <row r="122" spans="1:8" x14ac:dyDescent="0.2">
      <c r="A122" s="49" t="s">
        <v>110</v>
      </c>
      <c r="B122" s="47">
        <v>340</v>
      </c>
      <c r="C122" s="47">
        <f t="shared" si="1"/>
        <v>803</v>
      </c>
      <c r="D122" s="47">
        <v>418</v>
      </c>
      <c r="E122" s="47">
        <v>385</v>
      </c>
      <c r="H122" s="48"/>
    </row>
    <row r="123" spans="1:8" x14ac:dyDescent="0.2">
      <c r="A123" s="49" t="s">
        <v>111</v>
      </c>
      <c r="B123" s="47">
        <v>333</v>
      </c>
      <c r="C123" s="47">
        <f t="shared" si="1"/>
        <v>801</v>
      </c>
      <c r="D123" s="47">
        <v>377</v>
      </c>
      <c r="E123" s="47">
        <v>424</v>
      </c>
      <c r="H123" s="48"/>
    </row>
    <row r="124" spans="1:8" x14ac:dyDescent="0.2">
      <c r="A124" s="49" t="s">
        <v>112</v>
      </c>
      <c r="B124" s="47">
        <v>244</v>
      </c>
      <c r="C124" s="47">
        <f t="shared" si="1"/>
        <v>579</v>
      </c>
      <c r="D124" s="47">
        <v>289</v>
      </c>
      <c r="E124" s="47">
        <v>290</v>
      </c>
      <c r="H124" s="48"/>
    </row>
    <row r="125" spans="1:8" x14ac:dyDescent="0.2">
      <c r="A125" s="49" t="s">
        <v>113</v>
      </c>
      <c r="B125" s="47">
        <v>88</v>
      </c>
      <c r="C125" s="47">
        <f t="shared" si="1"/>
        <v>138</v>
      </c>
      <c r="D125" s="47">
        <v>73</v>
      </c>
      <c r="E125" s="47">
        <v>65</v>
      </c>
      <c r="H125" s="48"/>
    </row>
    <row r="126" spans="1:8" x14ac:dyDescent="0.2">
      <c r="A126" s="49" t="s">
        <v>114</v>
      </c>
      <c r="B126" s="47">
        <v>62</v>
      </c>
      <c r="C126" s="47">
        <f t="shared" si="1"/>
        <v>121</v>
      </c>
      <c r="D126" s="47">
        <v>61</v>
      </c>
      <c r="E126" s="47">
        <v>60</v>
      </c>
      <c r="H126" s="48"/>
    </row>
    <row r="127" spans="1:8" x14ac:dyDescent="0.2">
      <c r="A127" s="49" t="s">
        <v>115</v>
      </c>
      <c r="B127" s="47">
        <v>14</v>
      </c>
      <c r="C127" s="47">
        <f t="shared" si="1"/>
        <v>36</v>
      </c>
      <c r="D127" s="47">
        <v>21</v>
      </c>
      <c r="E127" s="47">
        <v>15</v>
      </c>
      <c r="H127" s="48"/>
    </row>
    <row r="128" spans="1:8" x14ac:dyDescent="0.2">
      <c r="A128" s="49" t="s">
        <v>116</v>
      </c>
      <c r="B128" s="47">
        <v>97</v>
      </c>
      <c r="C128" s="47">
        <f t="shared" si="1"/>
        <v>148</v>
      </c>
      <c r="D128" s="47">
        <v>86</v>
      </c>
      <c r="E128" s="47">
        <v>62</v>
      </c>
      <c r="H128" s="48"/>
    </row>
    <row r="129" spans="1:8" x14ac:dyDescent="0.2">
      <c r="A129" s="49" t="s">
        <v>117</v>
      </c>
      <c r="B129" s="47">
        <v>26</v>
      </c>
      <c r="C129" s="47">
        <f t="shared" si="1"/>
        <v>56</v>
      </c>
      <c r="D129" s="47">
        <v>27</v>
      </c>
      <c r="E129" s="47">
        <v>29</v>
      </c>
      <c r="H129" s="48"/>
    </row>
    <row r="130" spans="1:8" x14ac:dyDescent="0.2">
      <c r="A130" s="49" t="s">
        <v>118</v>
      </c>
      <c r="B130" s="47">
        <v>27</v>
      </c>
      <c r="C130" s="47">
        <f t="shared" si="1"/>
        <v>55</v>
      </c>
      <c r="D130" s="47">
        <v>27</v>
      </c>
      <c r="E130" s="47">
        <v>28</v>
      </c>
      <c r="H130" s="48"/>
    </row>
    <row r="131" spans="1:8" x14ac:dyDescent="0.2">
      <c r="A131" s="49" t="s">
        <v>119</v>
      </c>
      <c r="B131" s="47">
        <v>2</v>
      </c>
      <c r="C131" s="47">
        <f t="shared" si="1"/>
        <v>7</v>
      </c>
      <c r="D131" s="47">
        <v>3</v>
      </c>
      <c r="E131" s="47">
        <v>4</v>
      </c>
      <c r="H131" s="48"/>
    </row>
    <row r="132" spans="1:8" x14ac:dyDescent="0.2">
      <c r="A132" s="49" t="s">
        <v>120</v>
      </c>
      <c r="B132" s="47">
        <v>409</v>
      </c>
      <c r="C132" s="47">
        <f t="shared" ref="C132:C143" si="2">SUM(D132:E132)</f>
        <v>977</v>
      </c>
      <c r="D132" s="47">
        <v>474</v>
      </c>
      <c r="E132" s="47">
        <v>503</v>
      </c>
      <c r="H132" s="48"/>
    </row>
    <row r="133" spans="1:8" x14ac:dyDescent="0.2">
      <c r="A133" s="49" t="s">
        <v>121</v>
      </c>
      <c r="B133" s="47">
        <v>293</v>
      </c>
      <c r="C133" s="47">
        <f t="shared" si="2"/>
        <v>677</v>
      </c>
      <c r="D133" s="47">
        <v>339</v>
      </c>
      <c r="E133" s="47">
        <v>338</v>
      </c>
      <c r="H133" s="48"/>
    </row>
    <row r="134" spans="1:8" x14ac:dyDescent="0.2">
      <c r="A134" s="49" t="s">
        <v>132</v>
      </c>
      <c r="B134" s="47">
        <v>423</v>
      </c>
      <c r="C134" s="47">
        <f t="shared" si="2"/>
        <v>1107</v>
      </c>
      <c r="D134" s="47">
        <v>535</v>
      </c>
      <c r="E134" s="47">
        <v>572</v>
      </c>
      <c r="H134" s="48"/>
    </row>
    <row r="135" spans="1:8" x14ac:dyDescent="0.2">
      <c r="A135" s="49" t="s">
        <v>122</v>
      </c>
      <c r="B135" s="47">
        <v>233</v>
      </c>
      <c r="C135" s="47">
        <f t="shared" si="2"/>
        <v>528</v>
      </c>
      <c r="D135" s="47">
        <v>246</v>
      </c>
      <c r="E135" s="47">
        <v>282</v>
      </c>
      <c r="H135" s="48"/>
    </row>
    <row r="136" spans="1:8" x14ac:dyDescent="0.2">
      <c r="A136" s="49" t="s">
        <v>123</v>
      </c>
      <c r="B136" s="47">
        <v>334</v>
      </c>
      <c r="C136" s="47">
        <f t="shared" si="2"/>
        <v>855</v>
      </c>
      <c r="D136" s="47">
        <v>402</v>
      </c>
      <c r="E136" s="47">
        <v>453</v>
      </c>
      <c r="H136" s="48"/>
    </row>
    <row r="137" spans="1:8" x14ac:dyDescent="0.2">
      <c r="A137" s="49" t="s">
        <v>124</v>
      </c>
      <c r="B137" s="47">
        <v>134</v>
      </c>
      <c r="C137" s="47">
        <f t="shared" si="2"/>
        <v>317</v>
      </c>
      <c r="D137" s="47">
        <v>149</v>
      </c>
      <c r="E137" s="47">
        <v>168</v>
      </c>
      <c r="H137" s="48"/>
    </row>
    <row r="138" spans="1:8" x14ac:dyDescent="0.2">
      <c r="A138" s="49" t="s">
        <v>125</v>
      </c>
      <c r="B138" s="47">
        <v>240</v>
      </c>
      <c r="C138" s="47">
        <f t="shared" si="2"/>
        <v>619</v>
      </c>
      <c r="D138" s="47">
        <v>311</v>
      </c>
      <c r="E138" s="47">
        <v>308</v>
      </c>
      <c r="H138" s="48"/>
    </row>
    <row r="139" spans="1:8" x14ac:dyDescent="0.2">
      <c r="A139" s="49" t="s">
        <v>126</v>
      </c>
      <c r="B139" s="47">
        <v>305</v>
      </c>
      <c r="C139" s="47">
        <f t="shared" si="2"/>
        <v>690</v>
      </c>
      <c r="D139" s="47">
        <v>342</v>
      </c>
      <c r="E139" s="47">
        <v>348</v>
      </c>
      <c r="H139" s="48"/>
    </row>
    <row r="140" spans="1:8" x14ac:dyDescent="0.2">
      <c r="A140" s="49" t="s">
        <v>127</v>
      </c>
      <c r="B140" s="47">
        <v>460</v>
      </c>
      <c r="C140" s="47">
        <f t="shared" si="2"/>
        <v>1130</v>
      </c>
      <c r="D140" s="47">
        <v>562</v>
      </c>
      <c r="E140" s="47">
        <v>568</v>
      </c>
      <c r="H140" s="48"/>
    </row>
    <row r="141" spans="1:8" x14ac:dyDescent="0.2">
      <c r="A141" s="49" t="s">
        <v>128</v>
      </c>
      <c r="B141" s="47">
        <v>253</v>
      </c>
      <c r="C141" s="47">
        <f t="shared" si="2"/>
        <v>438</v>
      </c>
      <c r="D141" s="47">
        <v>224</v>
      </c>
      <c r="E141" s="47">
        <v>214</v>
      </c>
      <c r="H141" s="48"/>
    </row>
    <row r="142" spans="1:8" x14ac:dyDescent="0.2">
      <c r="A142" s="49" t="s">
        <v>129</v>
      </c>
      <c r="B142" s="47">
        <v>87</v>
      </c>
      <c r="C142" s="47">
        <f t="shared" si="2"/>
        <v>160</v>
      </c>
      <c r="D142" s="47">
        <v>84</v>
      </c>
      <c r="E142" s="47">
        <v>76</v>
      </c>
      <c r="H142" s="48"/>
    </row>
    <row r="143" spans="1:8" ht="13.8" thickBot="1" x14ac:dyDescent="0.25">
      <c r="A143" s="54" t="s">
        <v>130</v>
      </c>
      <c r="B143" s="55">
        <v>30</v>
      </c>
      <c r="C143" s="55">
        <f t="shared" si="2"/>
        <v>34</v>
      </c>
      <c r="D143" s="55">
        <v>15</v>
      </c>
      <c r="E143" s="55">
        <v>19</v>
      </c>
      <c r="H143" s="48"/>
    </row>
    <row r="144" spans="1:8" x14ac:dyDescent="0.2">
      <c r="A144" s="56"/>
      <c r="B144" s="51"/>
      <c r="C144" s="51"/>
      <c r="D144" s="51"/>
      <c r="E144" s="51"/>
    </row>
    <row r="145" spans="1:5" x14ac:dyDescent="0.2">
      <c r="A145" s="56" t="s">
        <v>164</v>
      </c>
      <c r="B145" s="57"/>
      <c r="C145" s="57"/>
      <c r="D145" s="57"/>
      <c r="E145" s="57"/>
    </row>
    <row r="146" spans="1:5" x14ac:dyDescent="0.2">
      <c r="B146" s="48"/>
      <c r="C146" s="48"/>
      <c r="D146" s="48"/>
      <c r="E146" s="48"/>
    </row>
    <row r="147" spans="1:5" x14ac:dyDescent="0.2">
      <c r="A147" s="43" t="s">
        <v>180</v>
      </c>
      <c r="B147" s="48"/>
      <c r="D147" s="48"/>
      <c r="E147" s="48"/>
    </row>
    <row r="148" spans="1:5" x14ac:dyDescent="0.2">
      <c r="A148" s="43" t="s">
        <v>179</v>
      </c>
      <c r="B148" s="48"/>
      <c r="D148" s="48"/>
      <c r="E148" s="48"/>
    </row>
    <row r="149" spans="1:5" x14ac:dyDescent="0.2">
      <c r="A149" s="58" t="s">
        <v>178</v>
      </c>
      <c r="B149" s="48"/>
      <c r="D149" s="48"/>
      <c r="E149" s="48"/>
    </row>
    <row r="150" spans="1:5" x14ac:dyDescent="0.2">
      <c r="A150" s="43" t="s">
        <v>176</v>
      </c>
    </row>
    <row r="151" spans="1:5" x14ac:dyDescent="0.2">
      <c r="A151" s="58" t="s">
        <v>177</v>
      </c>
      <c r="B151" s="48"/>
    </row>
    <row r="155" spans="1:5" x14ac:dyDescent="0.2">
      <c r="B155" s="48"/>
      <c r="C155" s="48"/>
      <c r="D155" s="48"/>
      <c r="E155" s="48"/>
    </row>
    <row r="156" spans="1:5" x14ac:dyDescent="0.2">
      <c r="B156" s="48"/>
      <c r="C156" s="48"/>
      <c r="D156" s="48"/>
      <c r="E156" s="48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6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3.2" x14ac:dyDescent="0.2"/>
  <cols>
    <col min="1" max="1" width="15.44140625" style="43" bestFit="1" customWidth="1"/>
    <col min="2" max="2" width="9" style="43"/>
    <col min="3" max="3" width="9" style="43" customWidth="1"/>
    <col min="4" max="16384" width="9" style="43"/>
  </cols>
  <sheetData>
    <row r="1" spans="1:8" ht="13.8" thickBot="1" x14ac:dyDescent="0.25">
      <c r="A1" s="41" t="s">
        <v>194</v>
      </c>
      <c r="B1" s="42"/>
      <c r="C1" s="42"/>
      <c r="D1" s="42"/>
      <c r="E1" s="42"/>
    </row>
    <row r="2" spans="1:8" ht="26.4" x14ac:dyDescent="0.2">
      <c r="A2" s="44" t="s">
        <v>138</v>
      </c>
      <c r="B2" s="45" t="s">
        <v>0</v>
      </c>
      <c r="C2" s="45" t="s">
        <v>134</v>
      </c>
      <c r="D2" s="45" t="s">
        <v>135</v>
      </c>
      <c r="E2" s="45" t="s">
        <v>136</v>
      </c>
    </row>
    <row r="3" spans="1:8" x14ac:dyDescent="0.2">
      <c r="A3" s="46" t="s">
        <v>1</v>
      </c>
      <c r="B3" s="47">
        <v>287</v>
      </c>
      <c r="C3" s="47">
        <f>SUM(D3:E3)</f>
        <v>642</v>
      </c>
      <c r="D3" s="47">
        <v>326</v>
      </c>
      <c r="E3" s="47">
        <v>316</v>
      </c>
      <c r="H3" s="48"/>
    </row>
    <row r="4" spans="1:8" x14ac:dyDescent="0.2">
      <c r="A4" s="49" t="s">
        <v>2</v>
      </c>
      <c r="B4" s="47">
        <v>7</v>
      </c>
      <c r="C4" s="47">
        <f t="shared" ref="C4:C66" si="0">SUM(D4:E4)</f>
        <v>19</v>
      </c>
      <c r="D4" s="47">
        <v>10</v>
      </c>
      <c r="E4" s="47">
        <v>9</v>
      </c>
      <c r="H4" s="48"/>
    </row>
    <row r="5" spans="1:8" x14ac:dyDescent="0.2">
      <c r="A5" s="49" t="s">
        <v>4</v>
      </c>
      <c r="B5" s="47">
        <v>263</v>
      </c>
      <c r="C5" s="47">
        <f t="shared" si="0"/>
        <v>618</v>
      </c>
      <c r="D5" s="47">
        <v>291</v>
      </c>
      <c r="E5" s="47">
        <v>327</v>
      </c>
      <c r="H5" s="48"/>
    </row>
    <row r="6" spans="1:8" x14ac:dyDescent="0.2">
      <c r="A6" s="49" t="s">
        <v>3</v>
      </c>
      <c r="B6" s="47">
        <v>242</v>
      </c>
      <c r="C6" s="47">
        <f t="shared" si="0"/>
        <v>584</v>
      </c>
      <c r="D6" s="47">
        <v>279</v>
      </c>
      <c r="E6" s="47">
        <v>305</v>
      </c>
      <c r="H6" s="48"/>
    </row>
    <row r="7" spans="1:8" x14ac:dyDescent="0.2">
      <c r="A7" s="49" t="s">
        <v>5</v>
      </c>
      <c r="B7" s="47">
        <v>178</v>
      </c>
      <c r="C7" s="47">
        <f t="shared" si="0"/>
        <v>443</v>
      </c>
      <c r="D7" s="47">
        <v>212</v>
      </c>
      <c r="E7" s="47">
        <v>231</v>
      </c>
      <c r="H7" s="48"/>
    </row>
    <row r="8" spans="1:8" x14ac:dyDescent="0.2">
      <c r="A8" s="49" t="s">
        <v>6</v>
      </c>
      <c r="B8" s="47">
        <v>374</v>
      </c>
      <c r="C8" s="47">
        <f t="shared" si="0"/>
        <v>851</v>
      </c>
      <c r="D8" s="47">
        <v>402</v>
      </c>
      <c r="E8" s="47">
        <v>449</v>
      </c>
      <c r="H8" s="48"/>
    </row>
    <row r="9" spans="1:8" x14ac:dyDescent="0.2">
      <c r="A9" s="49" t="s">
        <v>7</v>
      </c>
      <c r="B9" s="47">
        <v>224</v>
      </c>
      <c r="C9" s="47">
        <f t="shared" si="0"/>
        <v>480</v>
      </c>
      <c r="D9" s="47">
        <v>225</v>
      </c>
      <c r="E9" s="47">
        <v>255</v>
      </c>
      <c r="H9" s="48"/>
    </row>
    <row r="10" spans="1:8" x14ac:dyDescent="0.2">
      <c r="A10" s="49" t="s">
        <v>8</v>
      </c>
      <c r="B10" s="47">
        <v>207</v>
      </c>
      <c r="C10" s="47">
        <f t="shared" si="0"/>
        <v>558</v>
      </c>
      <c r="D10" s="47">
        <v>266</v>
      </c>
      <c r="E10" s="47">
        <v>292</v>
      </c>
      <c r="H10" s="48"/>
    </row>
    <row r="11" spans="1:8" x14ac:dyDescent="0.2">
      <c r="A11" s="49" t="s">
        <v>9</v>
      </c>
      <c r="B11" s="47">
        <v>425</v>
      </c>
      <c r="C11" s="47">
        <f t="shared" si="0"/>
        <v>1110</v>
      </c>
      <c r="D11" s="47">
        <v>528</v>
      </c>
      <c r="E11" s="47">
        <v>582</v>
      </c>
      <c r="H11" s="48"/>
    </row>
    <row r="12" spans="1:8" x14ac:dyDescent="0.2">
      <c r="A12" s="49" t="s">
        <v>10</v>
      </c>
      <c r="B12" s="47">
        <v>355</v>
      </c>
      <c r="C12" s="47">
        <f t="shared" si="0"/>
        <v>863</v>
      </c>
      <c r="D12" s="47">
        <v>413</v>
      </c>
      <c r="E12" s="47">
        <v>450</v>
      </c>
      <c r="H12" s="48"/>
    </row>
    <row r="13" spans="1:8" x14ac:dyDescent="0.2">
      <c r="A13" s="49" t="s">
        <v>11</v>
      </c>
      <c r="B13" s="47">
        <v>417</v>
      </c>
      <c r="C13" s="47">
        <f t="shared" si="0"/>
        <v>1004</v>
      </c>
      <c r="D13" s="47">
        <v>476</v>
      </c>
      <c r="E13" s="47">
        <v>528</v>
      </c>
      <c r="H13" s="48"/>
    </row>
    <row r="14" spans="1:8" x14ac:dyDescent="0.2">
      <c r="A14" s="49" t="s">
        <v>12</v>
      </c>
      <c r="B14" s="47">
        <v>406</v>
      </c>
      <c r="C14" s="47">
        <f t="shared" si="0"/>
        <v>1094</v>
      </c>
      <c r="D14" s="47">
        <v>525</v>
      </c>
      <c r="E14" s="47">
        <v>569</v>
      </c>
      <c r="H14" s="48"/>
    </row>
    <row r="15" spans="1:8" x14ac:dyDescent="0.2">
      <c r="A15" s="49" t="s">
        <v>13</v>
      </c>
      <c r="B15" s="47">
        <v>126</v>
      </c>
      <c r="C15" s="47">
        <f t="shared" si="0"/>
        <v>336</v>
      </c>
      <c r="D15" s="47">
        <v>169</v>
      </c>
      <c r="E15" s="47">
        <v>167</v>
      </c>
      <c r="H15" s="48"/>
    </row>
    <row r="16" spans="1:8" x14ac:dyDescent="0.2">
      <c r="A16" s="49" t="s">
        <v>14</v>
      </c>
      <c r="B16" s="47">
        <v>153</v>
      </c>
      <c r="C16" s="47">
        <f t="shared" si="0"/>
        <v>413</v>
      </c>
      <c r="D16" s="47">
        <v>193</v>
      </c>
      <c r="E16" s="47">
        <v>220</v>
      </c>
      <c r="H16" s="48"/>
    </row>
    <row r="17" spans="1:8" x14ac:dyDescent="0.2">
      <c r="A17" s="49" t="s">
        <v>15</v>
      </c>
      <c r="B17" s="47">
        <v>191</v>
      </c>
      <c r="C17" s="47">
        <f t="shared" si="0"/>
        <v>479</v>
      </c>
      <c r="D17" s="47">
        <v>238</v>
      </c>
      <c r="E17" s="47">
        <v>241</v>
      </c>
      <c r="H17" s="48"/>
    </row>
    <row r="18" spans="1:8" x14ac:dyDescent="0.2">
      <c r="A18" s="49" t="s">
        <v>16</v>
      </c>
      <c r="B18" s="47">
        <v>66</v>
      </c>
      <c r="C18" s="47">
        <f t="shared" si="0"/>
        <v>219</v>
      </c>
      <c r="D18" s="47">
        <v>101</v>
      </c>
      <c r="E18" s="47">
        <v>118</v>
      </c>
      <c r="H18" s="48"/>
    </row>
    <row r="19" spans="1:8" x14ac:dyDescent="0.2">
      <c r="A19" s="49" t="s">
        <v>17</v>
      </c>
      <c r="B19" s="47">
        <v>267</v>
      </c>
      <c r="C19" s="47">
        <f t="shared" si="0"/>
        <v>712</v>
      </c>
      <c r="D19" s="47">
        <v>347</v>
      </c>
      <c r="E19" s="47">
        <v>365</v>
      </c>
      <c r="H19" s="48"/>
    </row>
    <row r="20" spans="1:8" x14ac:dyDescent="0.2">
      <c r="A20" s="49" t="s">
        <v>18</v>
      </c>
      <c r="B20" s="47">
        <v>258</v>
      </c>
      <c r="C20" s="47">
        <f t="shared" si="0"/>
        <v>613</v>
      </c>
      <c r="D20" s="47">
        <v>294</v>
      </c>
      <c r="E20" s="47">
        <v>319</v>
      </c>
      <c r="H20" s="48"/>
    </row>
    <row r="21" spans="1:8" x14ac:dyDescent="0.2">
      <c r="A21" s="50" t="s">
        <v>19</v>
      </c>
      <c r="B21" s="47">
        <v>488</v>
      </c>
      <c r="C21" s="47">
        <f t="shared" si="0"/>
        <v>1293</v>
      </c>
      <c r="D21" s="47">
        <v>620</v>
      </c>
      <c r="E21" s="47">
        <v>673</v>
      </c>
      <c r="H21" s="48"/>
    </row>
    <row r="22" spans="1:8" x14ac:dyDescent="0.2">
      <c r="A22" s="49" t="s">
        <v>20</v>
      </c>
      <c r="B22" s="47">
        <v>333</v>
      </c>
      <c r="C22" s="47">
        <f t="shared" si="0"/>
        <v>950</v>
      </c>
      <c r="D22" s="47">
        <v>445</v>
      </c>
      <c r="E22" s="47">
        <v>505</v>
      </c>
      <c r="H22" s="48"/>
    </row>
    <row r="23" spans="1:8" x14ac:dyDescent="0.2">
      <c r="A23" s="49" t="s">
        <v>21</v>
      </c>
      <c r="B23" s="47">
        <v>687</v>
      </c>
      <c r="C23" s="47">
        <f t="shared" si="0"/>
        <v>1761</v>
      </c>
      <c r="D23" s="47">
        <v>822</v>
      </c>
      <c r="E23" s="47">
        <v>939</v>
      </c>
      <c r="H23" s="48"/>
    </row>
    <row r="24" spans="1:8" x14ac:dyDescent="0.2">
      <c r="A24" s="49" t="s">
        <v>22</v>
      </c>
      <c r="B24" s="47">
        <v>416</v>
      </c>
      <c r="C24" s="47">
        <f t="shared" si="0"/>
        <v>1065</v>
      </c>
      <c r="D24" s="47">
        <v>518</v>
      </c>
      <c r="E24" s="47">
        <v>547</v>
      </c>
      <c r="H24" s="48"/>
    </row>
    <row r="25" spans="1:8" x14ac:dyDescent="0.2">
      <c r="A25" s="49" t="s">
        <v>183</v>
      </c>
      <c r="B25" s="47">
        <v>129</v>
      </c>
      <c r="C25" s="47">
        <f t="shared" si="0"/>
        <v>450</v>
      </c>
      <c r="D25" s="47">
        <v>229</v>
      </c>
      <c r="E25" s="47">
        <v>221</v>
      </c>
      <c r="H25" s="48"/>
    </row>
    <row r="26" spans="1:8" x14ac:dyDescent="0.2">
      <c r="A26" s="49" t="s">
        <v>142</v>
      </c>
      <c r="B26" s="47">
        <v>394</v>
      </c>
      <c r="C26" s="47">
        <f t="shared" si="0"/>
        <v>861</v>
      </c>
      <c r="D26" s="47">
        <v>386</v>
      </c>
      <c r="E26" s="47">
        <v>475</v>
      </c>
      <c r="H26" s="48"/>
    </row>
    <row r="27" spans="1:8" x14ac:dyDescent="0.2">
      <c r="A27" s="49" t="s">
        <v>143</v>
      </c>
      <c r="B27" s="47">
        <v>281</v>
      </c>
      <c r="C27" s="47">
        <f t="shared" si="0"/>
        <v>691</v>
      </c>
      <c r="D27" s="47">
        <v>329</v>
      </c>
      <c r="E27" s="47">
        <v>362</v>
      </c>
      <c r="H27" s="48"/>
    </row>
    <row r="28" spans="1:8" x14ac:dyDescent="0.2">
      <c r="A28" s="49" t="s">
        <v>144</v>
      </c>
      <c r="B28" s="47">
        <v>333</v>
      </c>
      <c r="C28" s="47">
        <f t="shared" si="0"/>
        <v>720</v>
      </c>
      <c r="D28" s="47">
        <v>343</v>
      </c>
      <c r="E28" s="47">
        <v>377</v>
      </c>
      <c r="H28" s="48"/>
    </row>
    <row r="29" spans="1:8" x14ac:dyDescent="0.2">
      <c r="A29" s="49" t="s">
        <v>145</v>
      </c>
      <c r="B29" s="47">
        <v>253</v>
      </c>
      <c r="C29" s="47">
        <f t="shared" si="0"/>
        <v>555</v>
      </c>
      <c r="D29" s="47">
        <v>261</v>
      </c>
      <c r="E29" s="47">
        <v>294</v>
      </c>
      <c r="H29" s="48"/>
    </row>
    <row r="30" spans="1:8" x14ac:dyDescent="0.2">
      <c r="A30" s="49" t="s">
        <v>146</v>
      </c>
      <c r="B30" s="47">
        <v>285</v>
      </c>
      <c r="C30" s="47">
        <f t="shared" si="0"/>
        <v>662</v>
      </c>
      <c r="D30" s="47">
        <v>292</v>
      </c>
      <c r="E30" s="47">
        <v>370</v>
      </c>
      <c r="H30" s="48"/>
    </row>
    <row r="31" spans="1:8" x14ac:dyDescent="0.2">
      <c r="A31" s="49" t="s">
        <v>147</v>
      </c>
      <c r="B31" s="47">
        <v>249</v>
      </c>
      <c r="C31" s="47">
        <f t="shared" si="0"/>
        <v>568</v>
      </c>
      <c r="D31" s="47">
        <v>246</v>
      </c>
      <c r="E31" s="47">
        <v>322</v>
      </c>
      <c r="H31" s="48"/>
    </row>
    <row r="32" spans="1:8" x14ac:dyDescent="0.2">
      <c r="A32" s="49" t="s">
        <v>148</v>
      </c>
      <c r="B32" s="47">
        <v>315</v>
      </c>
      <c r="C32" s="47">
        <f t="shared" si="0"/>
        <v>727</v>
      </c>
      <c r="D32" s="47">
        <v>339</v>
      </c>
      <c r="E32" s="47">
        <v>388</v>
      </c>
      <c r="H32" s="48"/>
    </row>
    <row r="33" spans="1:8" x14ac:dyDescent="0.2">
      <c r="A33" s="49" t="s">
        <v>30</v>
      </c>
      <c r="B33" s="47">
        <v>318</v>
      </c>
      <c r="C33" s="47">
        <f t="shared" si="0"/>
        <v>806</v>
      </c>
      <c r="D33" s="47">
        <v>374</v>
      </c>
      <c r="E33" s="47">
        <v>432</v>
      </c>
      <c r="H33" s="48"/>
    </row>
    <row r="34" spans="1:8" x14ac:dyDescent="0.2">
      <c r="A34" s="49" t="s">
        <v>149</v>
      </c>
      <c r="B34" s="47">
        <v>174</v>
      </c>
      <c r="C34" s="47">
        <f t="shared" si="0"/>
        <v>408</v>
      </c>
      <c r="D34" s="47">
        <v>199</v>
      </c>
      <c r="E34" s="47">
        <v>209</v>
      </c>
      <c r="H34" s="48"/>
    </row>
    <row r="35" spans="1:8" x14ac:dyDescent="0.2">
      <c r="A35" s="49" t="s">
        <v>150</v>
      </c>
      <c r="B35" s="47">
        <v>304</v>
      </c>
      <c r="C35" s="47">
        <f t="shared" si="0"/>
        <v>734</v>
      </c>
      <c r="D35" s="47">
        <v>341</v>
      </c>
      <c r="E35" s="47">
        <v>393</v>
      </c>
      <c r="H35" s="48"/>
    </row>
    <row r="36" spans="1:8" x14ac:dyDescent="0.2">
      <c r="A36" s="49" t="s">
        <v>151</v>
      </c>
      <c r="B36" s="47">
        <v>154</v>
      </c>
      <c r="C36" s="47">
        <f t="shared" si="0"/>
        <v>361</v>
      </c>
      <c r="D36" s="47">
        <v>160</v>
      </c>
      <c r="E36" s="47">
        <v>201</v>
      </c>
      <c r="H36" s="48"/>
    </row>
    <row r="37" spans="1:8" x14ac:dyDescent="0.2">
      <c r="A37" s="49" t="s">
        <v>152</v>
      </c>
      <c r="B37" s="47">
        <v>161</v>
      </c>
      <c r="C37" s="47">
        <f t="shared" si="0"/>
        <v>375</v>
      </c>
      <c r="D37" s="47">
        <v>186</v>
      </c>
      <c r="E37" s="47">
        <v>189</v>
      </c>
      <c r="H37" s="48"/>
    </row>
    <row r="38" spans="1:8" x14ac:dyDescent="0.2">
      <c r="A38" s="49" t="s">
        <v>153</v>
      </c>
      <c r="B38" s="47">
        <v>178</v>
      </c>
      <c r="C38" s="47">
        <f t="shared" si="0"/>
        <v>391</v>
      </c>
      <c r="D38" s="47">
        <v>174</v>
      </c>
      <c r="E38" s="47">
        <v>217</v>
      </c>
      <c r="H38" s="48"/>
    </row>
    <row r="39" spans="1:8" x14ac:dyDescent="0.2">
      <c r="A39" s="49" t="s">
        <v>154</v>
      </c>
      <c r="B39" s="47">
        <v>181</v>
      </c>
      <c r="C39" s="47">
        <f t="shared" si="0"/>
        <v>439</v>
      </c>
      <c r="D39" s="47">
        <v>197</v>
      </c>
      <c r="E39" s="47">
        <v>242</v>
      </c>
      <c r="H39" s="48"/>
    </row>
    <row r="40" spans="1:8" x14ac:dyDescent="0.2">
      <c r="A40" s="49" t="s">
        <v>155</v>
      </c>
      <c r="B40" s="47">
        <v>180</v>
      </c>
      <c r="C40" s="47">
        <f t="shared" si="0"/>
        <v>470</v>
      </c>
      <c r="D40" s="47">
        <v>227</v>
      </c>
      <c r="E40" s="47">
        <v>243</v>
      </c>
      <c r="H40" s="48"/>
    </row>
    <row r="41" spans="1:8" x14ac:dyDescent="0.2">
      <c r="A41" s="50" t="s">
        <v>156</v>
      </c>
      <c r="B41" s="47">
        <v>296</v>
      </c>
      <c r="C41" s="47">
        <f t="shared" si="0"/>
        <v>678</v>
      </c>
      <c r="D41" s="47">
        <v>314</v>
      </c>
      <c r="E41" s="47">
        <v>364</v>
      </c>
      <c r="H41" s="48"/>
    </row>
    <row r="42" spans="1:8" x14ac:dyDescent="0.2">
      <c r="A42" s="49" t="s">
        <v>157</v>
      </c>
      <c r="B42" s="47">
        <v>355</v>
      </c>
      <c r="C42" s="47">
        <f t="shared" si="0"/>
        <v>945</v>
      </c>
      <c r="D42" s="47">
        <v>456</v>
      </c>
      <c r="E42" s="47">
        <v>489</v>
      </c>
      <c r="H42" s="48"/>
    </row>
    <row r="43" spans="1:8" x14ac:dyDescent="0.2">
      <c r="A43" s="49" t="s">
        <v>158</v>
      </c>
      <c r="B43" s="47">
        <v>220</v>
      </c>
      <c r="C43" s="47">
        <f t="shared" si="0"/>
        <v>602</v>
      </c>
      <c r="D43" s="47">
        <v>298</v>
      </c>
      <c r="E43" s="47">
        <v>304</v>
      </c>
      <c r="H43" s="48"/>
    </row>
    <row r="44" spans="1:8" x14ac:dyDescent="0.2">
      <c r="A44" s="49" t="s">
        <v>159</v>
      </c>
      <c r="B44" s="47">
        <v>197</v>
      </c>
      <c r="C44" s="47">
        <f t="shared" si="0"/>
        <v>680</v>
      </c>
      <c r="D44" s="47">
        <v>352</v>
      </c>
      <c r="E44" s="47">
        <v>328</v>
      </c>
      <c r="H44" s="48"/>
    </row>
    <row r="45" spans="1:8" x14ac:dyDescent="0.2">
      <c r="A45" s="49" t="s">
        <v>160</v>
      </c>
      <c r="B45" s="47">
        <v>331</v>
      </c>
      <c r="C45" s="47">
        <f t="shared" si="0"/>
        <v>1123</v>
      </c>
      <c r="D45" s="47">
        <v>531</v>
      </c>
      <c r="E45" s="47">
        <v>592</v>
      </c>
      <c r="H45" s="48"/>
    </row>
    <row r="46" spans="1:8" x14ac:dyDescent="0.2">
      <c r="A46" s="49" t="s">
        <v>43</v>
      </c>
      <c r="B46" s="47"/>
      <c r="C46" s="47">
        <f t="shared" si="0"/>
        <v>0</v>
      </c>
      <c r="D46" s="47"/>
      <c r="E46" s="47"/>
      <c r="H46" s="48"/>
    </row>
    <row r="47" spans="1:8" x14ac:dyDescent="0.2">
      <c r="A47" s="49" t="s">
        <v>44</v>
      </c>
      <c r="B47" s="47">
        <v>344</v>
      </c>
      <c r="C47" s="47">
        <f t="shared" si="0"/>
        <v>999</v>
      </c>
      <c r="D47" s="47">
        <v>521</v>
      </c>
      <c r="E47" s="47">
        <v>478</v>
      </c>
      <c r="H47" s="48"/>
    </row>
    <row r="48" spans="1:8" x14ac:dyDescent="0.2">
      <c r="A48" s="49" t="s">
        <v>45</v>
      </c>
      <c r="B48" s="47">
        <v>837</v>
      </c>
      <c r="C48" s="47">
        <f t="shared" si="0"/>
        <v>2096</v>
      </c>
      <c r="D48" s="47">
        <v>975</v>
      </c>
      <c r="E48" s="47">
        <v>1121</v>
      </c>
      <c r="H48" s="48"/>
    </row>
    <row r="49" spans="1:8" x14ac:dyDescent="0.2">
      <c r="A49" s="49" t="s">
        <v>46</v>
      </c>
      <c r="B49" s="47">
        <v>361</v>
      </c>
      <c r="C49" s="47">
        <f t="shared" si="0"/>
        <v>817</v>
      </c>
      <c r="D49" s="47">
        <v>375</v>
      </c>
      <c r="E49" s="47">
        <v>442</v>
      </c>
      <c r="H49" s="48"/>
    </row>
    <row r="50" spans="1:8" x14ac:dyDescent="0.2">
      <c r="A50" s="49" t="s">
        <v>137</v>
      </c>
      <c r="B50" s="47">
        <v>452</v>
      </c>
      <c r="C50" s="47">
        <f t="shared" si="0"/>
        <v>1025</v>
      </c>
      <c r="D50" s="47">
        <v>495</v>
      </c>
      <c r="E50" s="47">
        <v>530</v>
      </c>
      <c r="H50" s="48"/>
    </row>
    <row r="51" spans="1:8" x14ac:dyDescent="0.2">
      <c r="A51" s="49" t="s">
        <v>182</v>
      </c>
      <c r="B51" s="47">
        <v>297</v>
      </c>
      <c r="C51" s="47">
        <f t="shared" si="0"/>
        <v>894</v>
      </c>
      <c r="D51" s="47">
        <v>429</v>
      </c>
      <c r="E51" s="47">
        <v>465</v>
      </c>
      <c r="H51" s="48"/>
    </row>
    <row r="52" spans="1:8" x14ac:dyDescent="0.2">
      <c r="A52" s="49" t="s">
        <v>168</v>
      </c>
      <c r="B52" s="47">
        <v>101</v>
      </c>
      <c r="C52" s="47">
        <f t="shared" si="0"/>
        <v>265</v>
      </c>
      <c r="D52" s="47">
        <v>128</v>
      </c>
      <c r="E52" s="47">
        <v>137</v>
      </c>
      <c r="F52" s="51"/>
      <c r="H52" s="48"/>
    </row>
    <row r="53" spans="1:8" x14ac:dyDescent="0.2">
      <c r="A53" s="49" t="s">
        <v>169</v>
      </c>
      <c r="B53" s="47">
        <v>33</v>
      </c>
      <c r="C53" s="47">
        <f t="shared" si="0"/>
        <v>100</v>
      </c>
      <c r="D53" s="47">
        <v>46</v>
      </c>
      <c r="E53" s="47">
        <v>54</v>
      </c>
      <c r="H53" s="48"/>
    </row>
    <row r="54" spans="1:8" x14ac:dyDescent="0.2">
      <c r="A54" s="49" t="s">
        <v>47</v>
      </c>
      <c r="B54" s="47">
        <v>648</v>
      </c>
      <c r="C54" s="47">
        <f t="shared" si="0"/>
        <v>1397</v>
      </c>
      <c r="D54" s="47">
        <v>675</v>
      </c>
      <c r="E54" s="47">
        <v>722</v>
      </c>
      <c r="H54" s="48"/>
    </row>
    <row r="55" spans="1:8" x14ac:dyDescent="0.2">
      <c r="A55" s="49" t="s">
        <v>48</v>
      </c>
      <c r="B55" s="47">
        <v>642</v>
      </c>
      <c r="C55" s="47">
        <f t="shared" si="0"/>
        <v>1437</v>
      </c>
      <c r="D55" s="47">
        <v>701</v>
      </c>
      <c r="E55" s="47">
        <v>736</v>
      </c>
      <c r="H55" s="48"/>
    </row>
    <row r="56" spans="1:8" x14ac:dyDescent="0.2">
      <c r="A56" s="50" t="s">
        <v>49</v>
      </c>
      <c r="B56" s="47">
        <v>929</v>
      </c>
      <c r="C56" s="47">
        <f t="shared" si="0"/>
        <v>1777</v>
      </c>
      <c r="D56" s="47">
        <v>823</v>
      </c>
      <c r="E56" s="47">
        <v>954</v>
      </c>
      <c r="H56" s="48"/>
    </row>
    <row r="57" spans="1:8" x14ac:dyDescent="0.2">
      <c r="A57" s="49" t="s">
        <v>50</v>
      </c>
      <c r="B57" s="47">
        <v>548</v>
      </c>
      <c r="C57" s="47">
        <f t="shared" si="0"/>
        <v>1208</v>
      </c>
      <c r="D57" s="47">
        <v>592</v>
      </c>
      <c r="E57" s="47">
        <v>616</v>
      </c>
      <c r="H57" s="48"/>
    </row>
    <row r="58" spans="1:8" x14ac:dyDescent="0.2">
      <c r="A58" s="49" t="s">
        <v>51</v>
      </c>
      <c r="B58" s="47">
        <v>242</v>
      </c>
      <c r="C58" s="47">
        <f t="shared" si="0"/>
        <v>499</v>
      </c>
      <c r="D58" s="47">
        <v>232</v>
      </c>
      <c r="E58" s="47">
        <v>267</v>
      </c>
      <c r="H58" s="48"/>
    </row>
    <row r="59" spans="1:8" x14ac:dyDescent="0.2">
      <c r="A59" s="49" t="s">
        <v>52</v>
      </c>
      <c r="B59" s="47">
        <v>636</v>
      </c>
      <c r="C59" s="47">
        <f t="shared" si="0"/>
        <v>1586</v>
      </c>
      <c r="D59" s="47">
        <v>771</v>
      </c>
      <c r="E59" s="47">
        <v>815</v>
      </c>
      <c r="H59" s="48"/>
    </row>
    <row r="60" spans="1:8" x14ac:dyDescent="0.2">
      <c r="A60" s="49" t="s">
        <v>53</v>
      </c>
      <c r="B60" s="47">
        <v>253</v>
      </c>
      <c r="C60" s="47">
        <f t="shared" si="0"/>
        <v>612</v>
      </c>
      <c r="D60" s="47">
        <v>280</v>
      </c>
      <c r="E60" s="47">
        <v>332</v>
      </c>
      <c r="H60" s="48"/>
    </row>
    <row r="61" spans="1:8" x14ac:dyDescent="0.2">
      <c r="A61" s="49" t="s">
        <v>131</v>
      </c>
      <c r="B61" s="47">
        <v>1229</v>
      </c>
      <c r="C61" s="47">
        <f t="shared" si="0"/>
        <v>2118</v>
      </c>
      <c r="D61" s="47">
        <v>910</v>
      </c>
      <c r="E61" s="47">
        <v>1208</v>
      </c>
      <c r="H61" s="48"/>
    </row>
    <row r="62" spans="1:8" x14ac:dyDescent="0.2">
      <c r="A62" s="49" t="s">
        <v>54</v>
      </c>
      <c r="B62" s="47">
        <v>586</v>
      </c>
      <c r="C62" s="47">
        <f t="shared" si="0"/>
        <v>1291</v>
      </c>
      <c r="D62" s="47">
        <v>625</v>
      </c>
      <c r="E62" s="47">
        <v>666</v>
      </c>
      <c r="H62" s="48"/>
    </row>
    <row r="63" spans="1:8" x14ac:dyDescent="0.2">
      <c r="A63" s="49" t="s">
        <v>55</v>
      </c>
      <c r="B63" s="47">
        <v>504</v>
      </c>
      <c r="C63" s="47">
        <f t="shared" si="0"/>
        <v>1153</v>
      </c>
      <c r="D63" s="47">
        <v>539</v>
      </c>
      <c r="E63" s="47">
        <v>614</v>
      </c>
      <c r="H63" s="48"/>
    </row>
    <row r="64" spans="1:8" x14ac:dyDescent="0.2">
      <c r="A64" s="49" t="s">
        <v>56</v>
      </c>
      <c r="B64" s="47">
        <v>715</v>
      </c>
      <c r="C64" s="47">
        <f t="shared" si="0"/>
        <v>1619</v>
      </c>
      <c r="D64" s="47">
        <v>759</v>
      </c>
      <c r="E64" s="47">
        <v>860</v>
      </c>
      <c r="H64" s="48"/>
    </row>
    <row r="65" spans="1:8" x14ac:dyDescent="0.2">
      <c r="A65" s="49" t="s">
        <v>57</v>
      </c>
      <c r="B65" s="47">
        <v>145</v>
      </c>
      <c r="C65" s="47">
        <f t="shared" si="0"/>
        <v>332</v>
      </c>
      <c r="D65" s="47">
        <v>160</v>
      </c>
      <c r="E65" s="47">
        <v>172</v>
      </c>
      <c r="H65" s="48"/>
    </row>
    <row r="66" spans="1:8" x14ac:dyDescent="0.2">
      <c r="A66" s="49" t="s">
        <v>161</v>
      </c>
      <c r="B66" s="47"/>
      <c r="C66" s="47">
        <f t="shared" si="0"/>
        <v>0</v>
      </c>
      <c r="D66" s="47"/>
      <c r="E66" s="47"/>
      <c r="H66" s="48"/>
    </row>
    <row r="67" spans="1:8" x14ac:dyDescent="0.2">
      <c r="A67" s="49" t="s">
        <v>58</v>
      </c>
      <c r="B67" s="47">
        <v>1651</v>
      </c>
      <c r="C67" s="47">
        <f t="shared" ref="C67:C130" si="1">SUM(D67:E67)</f>
        <v>3773</v>
      </c>
      <c r="D67" s="47">
        <v>1783</v>
      </c>
      <c r="E67" s="47">
        <v>1990</v>
      </c>
      <c r="H67" s="48"/>
    </row>
    <row r="68" spans="1:8" x14ac:dyDescent="0.2">
      <c r="A68" s="49" t="s">
        <v>59</v>
      </c>
      <c r="B68" s="47">
        <v>687</v>
      </c>
      <c r="C68" s="47">
        <f t="shared" si="1"/>
        <v>1513</v>
      </c>
      <c r="D68" s="47">
        <v>695</v>
      </c>
      <c r="E68" s="47">
        <v>818</v>
      </c>
      <c r="H68" s="48"/>
    </row>
    <row r="69" spans="1:8" x14ac:dyDescent="0.2">
      <c r="A69" s="49" t="s">
        <v>60</v>
      </c>
      <c r="B69" s="47">
        <v>236</v>
      </c>
      <c r="C69" s="47">
        <f t="shared" si="1"/>
        <v>484</v>
      </c>
      <c r="D69" s="47">
        <v>221</v>
      </c>
      <c r="E69" s="47">
        <v>263</v>
      </c>
      <c r="H69" s="48"/>
    </row>
    <row r="70" spans="1:8" x14ac:dyDescent="0.2">
      <c r="A70" s="49" t="s">
        <v>61</v>
      </c>
      <c r="B70" s="47">
        <v>458</v>
      </c>
      <c r="C70" s="47">
        <f t="shared" si="1"/>
        <v>898</v>
      </c>
      <c r="D70" s="47">
        <v>435</v>
      </c>
      <c r="E70" s="47">
        <v>463</v>
      </c>
      <c r="H70" s="48"/>
    </row>
    <row r="71" spans="1:8" x14ac:dyDescent="0.2">
      <c r="A71" s="49" t="s">
        <v>62</v>
      </c>
      <c r="B71" s="47">
        <v>423</v>
      </c>
      <c r="C71" s="47">
        <f t="shared" si="1"/>
        <v>1103</v>
      </c>
      <c r="D71" s="47">
        <v>521</v>
      </c>
      <c r="E71" s="47">
        <v>582</v>
      </c>
      <c r="H71" s="48"/>
    </row>
    <row r="72" spans="1:8" x14ac:dyDescent="0.2">
      <c r="A72" s="49" t="s">
        <v>63</v>
      </c>
      <c r="B72" s="47">
        <v>23</v>
      </c>
      <c r="C72" s="47">
        <f t="shared" si="1"/>
        <v>31</v>
      </c>
      <c r="D72" s="47">
        <v>17</v>
      </c>
      <c r="E72" s="47">
        <v>14</v>
      </c>
      <c r="H72" s="48"/>
    </row>
    <row r="73" spans="1:8" x14ac:dyDescent="0.2">
      <c r="A73" s="49" t="s">
        <v>64</v>
      </c>
      <c r="B73" s="47">
        <v>473</v>
      </c>
      <c r="C73" s="47">
        <f t="shared" si="1"/>
        <v>1115</v>
      </c>
      <c r="D73" s="47">
        <v>551</v>
      </c>
      <c r="E73" s="47">
        <v>564</v>
      </c>
      <c r="H73" s="48"/>
    </row>
    <row r="74" spans="1:8" x14ac:dyDescent="0.2">
      <c r="A74" s="49" t="s">
        <v>65</v>
      </c>
      <c r="B74" s="47">
        <v>254</v>
      </c>
      <c r="C74" s="47">
        <f t="shared" si="1"/>
        <v>524</v>
      </c>
      <c r="D74" s="47">
        <v>260</v>
      </c>
      <c r="E74" s="47">
        <v>264</v>
      </c>
      <c r="H74" s="48"/>
    </row>
    <row r="75" spans="1:8" x14ac:dyDescent="0.2">
      <c r="A75" s="49" t="s">
        <v>66</v>
      </c>
      <c r="B75" s="47">
        <v>196</v>
      </c>
      <c r="C75" s="47">
        <f t="shared" si="1"/>
        <v>452</v>
      </c>
      <c r="D75" s="47">
        <v>220</v>
      </c>
      <c r="E75" s="47">
        <v>232</v>
      </c>
      <c r="H75" s="48"/>
    </row>
    <row r="76" spans="1:8" x14ac:dyDescent="0.2">
      <c r="A76" s="49" t="s">
        <v>67</v>
      </c>
      <c r="B76" s="47">
        <v>172</v>
      </c>
      <c r="C76" s="47">
        <f t="shared" si="1"/>
        <v>388</v>
      </c>
      <c r="D76" s="47">
        <v>193</v>
      </c>
      <c r="E76" s="47">
        <v>195</v>
      </c>
      <c r="H76" s="48"/>
    </row>
    <row r="77" spans="1:8" x14ac:dyDescent="0.2">
      <c r="A77" s="49" t="s">
        <v>68</v>
      </c>
      <c r="B77" s="47">
        <v>259</v>
      </c>
      <c r="C77" s="47">
        <f t="shared" si="1"/>
        <v>612</v>
      </c>
      <c r="D77" s="47">
        <v>278</v>
      </c>
      <c r="E77" s="47">
        <v>334</v>
      </c>
      <c r="H77" s="48"/>
    </row>
    <row r="78" spans="1:8" x14ac:dyDescent="0.2">
      <c r="A78" s="49" t="s">
        <v>69</v>
      </c>
      <c r="B78" s="47">
        <v>227</v>
      </c>
      <c r="C78" s="47">
        <f t="shared" si="1"/>
        <v>592</v>
      </c>
      <c r="D78" s="47">
        <v>279</v>
      </c>
      <c r="E78" s="47">
        <v>313</v>
      </c>
      <c r="H78" s="48"/>
    </row>
    <row r="79" spans="1:8" x14ac:dyDescent="0.2">
      <c r="A79" s="49" t="s">
        <v>70</v>
      </c>
      <c r="B79" s="47">
        <v>203</v>
      </c>
      <c r="C79" s="47">
        <f t="shared" si="1"/>
        <v>421</v>
      </c>
      <c r="D79" s="47">
        <v>220</v>
      </c>
      <c r="E79" s="47">
        <v>201</v>
      </c>
      <c r="H79" s="48"/>
    </row>
    <row r="80" spans="1:8" x14ac:dyDescent="0.2">
      <c r="A80" s="49" t="s">
        <v>71</v>
      </c>
      <c r="B80" s="47">
        <v>192</v>
      </c>
      <c r="C80" s="47">
        <f t="shared" si="1"/>
        <v>518</v>
      </c>
      <c r="D80" s="47">
        <v>270</v>
      </c>
      <c r="E80" s="47">
        <v>248</v>
      </c>
      <c r="F80" s="51"/>
      <c r="H80" s="48"/>
    </row>
    <row r="81" spans="1:8" x14ac:dyDescent="0.2">
      <c r="A81" s="49" t="s">
        <v>72</v>
      </c>
      <c r="B81" s="47">
        <v>82</v>
      </c>
      <c r="C81" s="47">
        <f t="shared" si="1"/>
        <v>151</v>
      </c>
      <c r="D81" s="47">
        <v>66</v>
      </c>
      <c r="E81" s="47">
        <v>85</v>
      </c>
      <c r="H81" s="48"/>
    </row>
    <row r="82" spans="1:8" x14ac:dyDescent="0.2">
      <c r="A82" s="49" t="s">
        <v>73</v>
      </c>
      <c r="B82" s="47">
        <v>155</v>
      </c>
      <c r="C82" s="47">
        <f t="shared" si="1"/>
        <v>320</v>
      </c>
      <c r="D82" s="47">
        <v>126</v>
      </c>
      <c r="E82" s="47">
        <v>194</v>
      </c>
      <c r="H82" s="48"/>
    </row>
    <row r="83" spans="1:8" x14ac:dyDescent="0.2">
      <c r="A83" s="49" t="s">
        <v>74</v>
      </c>
      <c r="B83" s="47">
        <v>114</v>
      </c>
      <c r="C83" s="47">
        <f t="shared" si="1"/>
        <v>297</v>
      </c>
      <c r="D83" s="47">
        <v>153</v>
      </c>
      <c r="E83" s="47">
        <v>144</v>
      </c>
      <c r="H83" s="48"/>
    </row>
    <row r="84" spans="1:8" x14ac:dyDescent="0.2">
      <c r="A84" s="49" t="s">
        <v>75</v>
      </c>
      <c r="B84" s="47">
        <v>296</v>
      </c>
      <c r="C84" s="47">
        <f t="shared" si="1"/>
        <v>703</v>
      </c>
      <c r="D84" s="47">
        <v>328</v>
      </c>
      <c r="E84" s="47">
        <v>375</v>
      </c>
      <c r="H84" s="48"/>
    </row>
    <row r="85" spans="1:8" x14ac:dyDescent="0.2">
      <c r="A85" s="49" t="s">
        <v>76</v>
      </c>
      <c r="B85" s="47">
        <v>281</v>
      </c>
      <c r="C85" s="47">
        <f t="shared" si="1"/>
        <v>654</v>
      </c>
      <c r="D85" s="47">
        <v>307</v>
      </c>
      <c r="E85" s="47">
        <v>347</v>
      </c>
      <c r="H85" s="48"/>
    </row>
    <row r="86" spans="1:8" x14ac:dyDescent="0.2">
      <c r="A86" s="49" t="s">
        <v>77</v>
      </c>
      <c r="B86" s="47">
        <v>474</v>
      </c>
      <c r="C86" s="47">
        <f t="shared" si="1"/>
        <v>1358</v>
      </c>
      <c r="D86" s="47">
        <v>702</v>
      </c>
      <c r="E86" s="47">
        <v>656</v>
      </c>
      <c r="H86" s="48"/>
    </row>
    <row r="87" spans="1:8" x14ac:dyDescent="0.2">
      <c r="A87" s="49" t="s">
        <v>78</v>
      </c>
      <c r="B87" s="47">
        <v>591</v>
      </c>
      <c r="C87" s="47">
        <f t="shared" si="1"/>
        <v>1411</v>
      </c>
      <c r="D87" s="47">
        <v>695</v>
      </c>
      <c r="E87" s="47">
        <v>716</v>
      </c>
      <c r="H87" s="48"/>
    </row>
    <row r="88" spans="1:8" x14ac:dyDescent="0.2">
      <c r="A88" s="49" t="s">
        <v>79</v>
      </c>
      <c r="B88" s="47">
        <v>494</v>
      </c>
      <c r="C88" s="47">
        <f t="shared" si="1"/>
        <v>1154</v>
      </c>
      <c r="D88" s="47">
        <v>540</v>
      </c>
      <c r="E88" s="47">
        <v>614</v>
      </c>
      <c r="H88" s="48"/>
    </row>
    <row r="89" spans="1:8" x14ac:dyDescent="0.2">
      <c r="A89" s="49" t="s">
        <v>80</v>
      </c>
      <c r="B89" s="47">
        <v>371</v>
      </c>
      <c r="C89" s="47">
        <f t="shared" si="1"/>
        <v>989</v>
      </c>
      <c r="D89" s="47">
        <v>495</v>
      </c>
      <c r="E89" s="47">
        <v>494</v>
      </c>
      <c r="H89" s="48"/>
    </row>
    <row r="90" spans="1:8" x14ac:dyDescent="0.2">
      <c r="A90" s="49" t="s">
        <v>81</v>
      </c>
      <c r="B90" s="52"/>
      <c r="C90" s="47">
        <f t="shared" si="1"/>
        <v>0</v>
      </c>
      <c r="D90" s="52"/>
      <c r="E90" s="52"/>
      <c r="H90" s="48"/>
    </row>
    <row r="91" spans="1:8" x14ac:dyDescent="0.2">
      <c r="A91" s="49" t="s">
        <v>82</v>
      </c>
      <c r="B91" s="47">
        <v>673</v>
      </c>
      <c r="C91" s="47">
        <f t="shared" si="1"/>
        <v>1519</v>
      </c>
      <c r="D91" s="47">
        <v>724</v>
      </c>
      <c r="E91" s="47">
        <v>795</v>
      </c>
      <c r="H91" s="48"/>
    </row>
    <row r="92" spans="1:8" x14ac:dyDescent="0.2">
      <c r="A92" s="49" t="s">
        <v>83</v>
      </c>
      <c r="B92" s="47">
        <v>542</v>
      </c>
      <c r="C92" s="47">
        <f t="shared" si="1"/>
        <v>1278</v>
      </c>
      <c r="D92" s="47">
        <v>621</v>
      </c>
      <c r="E92" s="47">
        <v>657</v>
      </c>
      <c r="H92" s="48"/>
    </row>
    <row r="93" spans="1:8" x14ac:dyDescent="0.2">
      <c r="A93" s="49" t="s">
        <v>84</v>
      </c>
      <c r="B93" s="47">
        <v>592</v>
      </c>
      <c r="C93" s="47">
        <f t="shared" si="1"/>
        <v>1382</v>
      </c>
      <c r="D93" s="47">
        <v>691</v>
      </c>
      <c r="E93" s="47">
        <v>691</v>
      </c>
      <c r="H93" s="48"/>
    </row>
    <row r="94" spans="1:8" x14ac:dyDescent="0.2">
      <c r="A94" s="49" t="s">
        <v>139</v>
      </c>
      <c r="B94" s="47">
        <v>396</v>
      </c>
      <c r="C94" s="47">
        <f t="shared" si="1"/>
        <v>928</v>
      </c>
      <c r="D94" s="47">
        <v>448</v>
      </c>
      <c r="E94" s="47">
        <v>480</v>
      </c>
      <c r="H94" s="48"/>
    </row>
    <row r="95" spans="1:8" x14ac:dyDescent="0.2">
      <c r="A95" s="49" t="s">
        <v>140</v>
      </c>
      <c r="B95" s="47">
        <v>277</v>
      </c>
      <c r="C95" s="47">
        <f t="shared" si="1"/>
        <v>687</v>
      </c>
      <c r="D95" s="47">
        <v>337</v>
      </c>
      <c r="E95" s="47">
        <v>350</v>
      </c>
      <c r="H95" s="48"/>
    </row>
    <row r="96" spans="1:8" x14ac:dyDescent="0.2">
      <c r="A96" s="49" t="s">
        <v>85</v>
      </c>
      <c r="B96" s="47">
        <v>174</v>
      </c>
      <c r="C96" s="47">
        <f t="shared" si="1"/>
        <v>346</v>
      </c>
      <c r="D96" s="47">
        <v>163</v>
      </c>
      <c r="E96" s="47">
        <v>183</v>
      </c>
      <c r="H96" s="48"/>
    </row>
    <row r="97" spans="1:8" x14ac:dyDescent="0.2">
      <c r="A97" s="49" t="s">
        <v>86</v>
      </c>
      <c r="B97" s="47">
        <v>325</v>
      </c>
      <c r="C97" s="47">
        <f t="shared" si="1"/>
        <v>559</v>
      </c>
      <c r="D97" s="47">
        <v>258</v>
      </c>
      <c r="E97" s="47">
        <v>301</v>
      </c>
      <c r="H97" s="48"/>
    </row>
    <row r="98" spans="1:8" x14ac:dyDescent="0.2">
      <c r="A98" s="49" t="s">
        <v>87</v>
      </c>
      <c r="B98" s="47">
        <v>316</v>
      </c>
      <c r="C98" s="47">
        <f t="shared" si="1"/>
        <v>612</v>
      </c>
      <c r="D98" s="47">
        <v>287</v>
      </c>
      <c r="E98" s="47">
        <v>325</v>
      </c>
      <c r="H98" s="48"/>
    </row>
    <row r="99" spans="1:8" x14ac:dyDescent="0.2">
      <c r="A99" s="49" t="s">
        <v>88</v>
      </c>
      <c r="B99" s="47">
        <v>313</v>
      </c>
      <c r="C99" s="47">
        <f t="shared" si="1"/>
        <v>700</v>
      </c>
      <c r="D99" s="47">
        <v>319</v>
      </c>
      <c r="E99" s="47">
        <v>381</v>
      </c>
      <c r="H99" s="48"/>
    </row>
    <row r="100" spans="1:8" x14ac:dyDescent="0.2">
      <c r="A100" s="49" t="s">
        <v>89</v>
      </c>
      <c r="B100" s="53"/>
      <c r="C100" s="47">
        <f t="shared" si="1"/>
        <v>0</v>
      </c>
      <c r="D100" s="52"/>
      <c r="E100" s="52"/>
      <c r="H100" s="48"/>
    </row>
    <row r="101" spans="1:8" x14ac:dyDescent="0.2">
      <c r="A101" s="49" t="s">
        <v>90</v>
      </c>
      <c r="B101" s="47">
        <v>353</v>
      </c>
      <c r="C101" s="47">
        <f t="shared" si="1"/>
        <v>702</v>
      </c>
      <c r="D101" s="47">
        <v>374</v>
      </c>
      <c r="E101" s="47">
        <v>328</v>
      </c>
      <c r="H101" s="48"/>
    </row>
    <row r="102" spans="1:8" x14ac:dyDescent="0.2">
      <c r="A102" s="49" t="s">
        <v>91</v>
      </c>
      <c r="B102" s="47">
        <v>501</v>
      </c>
      <c r="C102" s="47">
        <f t="shared" si="1"/>
        <v>1003</v>
      </c>
      <c r="D102" s="47">
        <v>486</v>
      </c>
      <c r="E102" s="47">
        <v>517</v>
      </c>
      <c r="H102" s="48"/>
    </row>
    <row r="103" spans="1:8" x14ac:dyDescent="0.2">
      <c r="A103" s="49" t="s">
        <v>92</v>
      </c>
      <c r="B103" s="47">
        <v>445</v>
      </c>
      <c r="C103" s="47">
        <f t="shared" si="1"/>
        <v>960</v>
      </c>
      <c r="D103" s="47">
        <v>492</v>
      </c>
      <c r="E103" s="47">
        <v>468</v>
      </c>
      <c r="F103" s="51"/>
      <c r="H103" s="48"/>
    </row>
    <row r="104" spans="1:8" x14ac:dyDescent="0.2">
      <c r="A104" s="49" t="s">
        <v>93</v>
      </c>
      <c r="B104" s="47">
        <v>397</v>
      </c>
      <c r="C104" s="47">
        <f t="shared" si="1"/>
        <v>864</v>
      </c>
      <c r="D104" s="47">
        <v>421</v>
      </c>
      <c r="E104" s="47">
        <v>443</v>
      </c>
      <c r="H104" s="48"/>
    </row>
    <row r="105" spans="1:8" x14ac:dyDescent="0.2">
      <c r="A105" s="49" t="s">
        <v>141</v>
      </c>
      <c r="B105" s="47">
        <v>178</v>
      </c>
      <c r="C105" s="47">
        <f t="shared" si="1"/>
        <v>402</v>
      </c>
      <c r="D105" s="47">
        <v>193</v>
      </c>
      <c r="E105" s="47">
        <v>209</v>
      </c>
      <c r="H105" s="48"/>
    </row>
    <row r="106" spans="1:8" x14ac:dyDescent="0.2">
      <c r="A106" s="49" t="s">
        <v>94</v>
      </c>
      <c r="B106" s="47">
        <v>313</v>
      </c>
      <c r="C106" s="47">
        <f t="shared" si="1"/>
        <v>580</v>
      </c>
      <c r="D106" s="47">
        <v>270</v>
      </c>
      <c r="E106" s="47">
        <v>310</v>
      </c>
      <c r="H106" s="48"/>
    </row>
    <row r="107" spans="1:8" x14ac:dyDescent="0.2">
      <c r="A107" s="49" t="s">
        <v>95</v>
      </c>
      <c r="B107" s="47">
        <v>73</v>
      </c>
      <c r="C107" s="47">
        <f t="shared" si="1"/>
        <v>142</v>
      </c>
      <c r="D107" s="47">
        <v>75</v>
      </c>
      <c r="E107" s="47">
        <v>67</v>
      </c>
      <c r="H107" s="48"/>
    </row>
    <row r="108" spans="1:8" x14ac:dyDescent="0.2">
      <c r="A108" s="49" t="s">
        <v>96</v>
      </c>
      <c r="B108" s="47">
        <v>153</v>
      </c>
      <c r="C108" s="47">
        <f t="shared" si="1"/>
        <v>284</v>
      </c>
      <c r="D108" s="47">
        <v>143</v>
      </c>
      <c r="E108" s="47">
        <v>141</v>
      </c>
      <c r="H108" s="48"/>
    </row>
    <row r="109" spans="1:8" x14ac:dyDescent="0.2">
      <c r="A109" s="49" t="s">
        <v>97</v>
      </c>
      <c r="B109" s="47">
        <v>115</v>
      </c>
      <c r="C109" s="47">
        <f t="shared" si="1"/>
        <v>188</v>
      </c>
      <c r="D109" s="47">
        <v>80</v>
      </c>
      <c r="E109" s="47">
        <v>108</v>
      </c>
      <c r="H109" s="48"/>
    </row>
    <row r="110" spans="1:8" x14ac:dyDescent="0.2">
      <c r="A110" s="49" t="s">
        <v>98</v>
      </c>
      <c r="B110" s="47">
        <v>206</v>
      </c>
      <c r="C110" s="47">
        <f t="shared" si="1"/>
        <v>348</v>
      </c>
      <c r="D110" s="47">
        <v>149</v>
      </c>
      <c r="E110" s="47">
        <v>199</v>
      </c>
      <c r="H110" s="48"/>
    </row>
    <row r="111" spans="1:8" x14ac:dyDescent="0.2">
      <c r="A111" s="49" t="s">
        <v>99</v>
      </c>
      <c r="B111" s="47">
        <v>140</v>
      </c>
      <c r="C111" s="47">
        <f t="shared" si="1"/>
        <v>229</v>
      </c>
      <c r="D111" s="47">
        <v>107</v>
      </c>
      <c r="E111" s="47">
        <v>122</v>
      </c>
      <c r="H111" s="48"/>
    </row>
    <row r="112" spans="1:8" x14ac:dyDescent="0.2">
      <c r="A112" s="49" t="s">
        <v>100</v>
      </c>
      <c r="B112" s="47">
        <v>378</v>
      </c>
      <c r="C112" s="47">
        <f t="shared" si="1"/>
        <v>669</v>
      </c>
      <c r="D112" s="47">
        <v>329</v>
      </c>
      <c r="E112" s="47">
        <v>340</v>
      </c>
      <c r="H112" s="48"/>
    </row>
    <row r="113" spans="1:8" x14ac:dyDescent="0.2">
      <c r="A113" s="49" t="s">
        <v>101</v>
      </c>
      <c r="B113" s="47">
        <v>275</v>
      </c>
      <c r="C113" s="47">
        <f t="shared" si="1"/>
        <v>530</v>
      </c>
      <c r="D113" s="47">
        <v>273</v>
      </c>
      <c r="E113" s="47">
        <v>257</v>
      </c>
      <c r="H113" s="48"/>
    </row>
    <row r="114" spans="1:8" x14ac:dyDescent="0.2">
      <c r="A114" s="49" t="s">
        <v>102</v>
      </c>
      <c r="B114" s="47">
        <v>294</v>
      </c>
      <c r="C114" s="47">
        <f t="shared" si="1"/>
        <v>513</v>
      </c>
      <c r="D114" s="47">
        <v>303</v>
      </c>
      <c r="E114" s="47">
        <v>210</v>
      </c>
      <c r="H114" s="48"/>
    </row>
    <row r="115" spans="1:8" x14ac:dyDescent="0.2">
      <c r="A115" s="49" t="s">
        <v>103</v>
      </c>
      <c r="B115" s="47">
        <v>126</v>
      </c>
      <c r="C115" s="47">
        <f t="shared" si="1"/>
        <v>237</v>
      </c>
      <c r="D115" s="47">
        <v>135</v>
      </c>
      <c r="E115" s="47">
        <v>102</v>
      </c>
      <c r="H115" s="48"/>
    </row>
    <row r="116" spans="1:8" x14ac:dyDescent="0.2">
      <c r="A116" s="49" t="s">
        <v>104</v>
      </c>
      <c r="B116" s="47">
        <v>378</v>
      </c>
      <c r="C116" s="47">
        <f t="shared" si="1"/>
        <v>835</v>
      </c>
      <c r="D116" s="47">
        <v>428</v>
      </c>
      <c r="E116" s="47">
        <v>407</v>
      </c>
      <c r="H116" s="48"/>
    </row>
    <row r="117" spans="1:8" x14ac:dyDescent="0.2">
      <c r="A117" s="49" t="s">
        <v>105</v>
      </c>
      <c r="B117" s="47">
        <v>653</v>
      </c>
      <c r="C117" s="47">
        <f t="shared" si="1"/>
        <v>1371</v>
      </c>
      <c r="D117" s="47">
        <v>726</v>
      </c>
      <c r="E117" s="47">
        <v>645</v>
      </c>
      <c r="H117" s="48"/>
    </row>
    <row r="118" spans="1:8" x14ac:dyDescent="0.2">
      <c r="A118" s="49" t="s">
        <v>106</v>
      </c>
      <c r="B118" s="47">
        <v>4</v>
      </c>
      <c r="C118" s="47">
        <f t="shared" si="1"/>
        <v>5</v>
      </c>
      <c r="D118" s="47">
        <v>4</v>
      </c>
      <c r="E118" s="47">
        <v>1</v>
      </c>
      <c r="H118" s="48"/>
    </row>
    <row r="119" spans="1:8" x14ac:dyDescent="0.2">
      <c r="A119" s="49" t="s">
        <v>107</v>
      </c>
      <c r="B119" s="47">
        <v>278</v>
      </c>
      <c r="C119" s="47">
        <f t="shared" si="1"/>
        <v>691</v>
      </c>
      <c r="D119" s="47">
        <v>348</v>
      </c>
      <c r="E119" s="47">
        <v>343</v>
      </c>
      <c r="H119" s="48"/>
    </row>
    <row r="120" spans="1:8" x14ac:dyDescent="0.2">
      <c r="A120" s="49" t="s">
        <v>108</v>
      </c>
      <c r="B120" s="47">
        <v>225</v>
      </c>
      <c r="C120" s="47">
        <f t="shared" si="1"/>
        <v>447</v>
      </c>
      <c r="D120" s="47">
        <v>212</v>
      </c>
      <c r="E120" s="47">
        <v>235</v>
      </c>
      <c r="H120" s="48"/>
    </row>
    <row r="121" spans="1:8" x14ac:dyDescent="0.2">
      <c r="A121" s="49" t="s">
        <v>109</v>
      </c>
      <c r="B121" s="47">
        <v>223</v>
      </c>
      <c r="C121" s="47">
        <f t="shared" si="1"/>
        <v>496</v>
      </c>
      <c r="D121" s="47">
        <v>242</v>
      </c>
      <c r="E121" s="47">
        <v>254</v>
      </c>
      <c r="H121" s="48"/>
    </row>
    <row r="122" spans="1:8" x14ac:dyDescent="0.2">
      <c r="A122" s="49" t="s">
        <v>110</v>
      </c>
      <c r="B122" s="47">
        <v>334</v>
      </c>
      <c r="C122" s="47">
        <f t="shared" si="1"/>
        <v>801</v>
      </c>
      <c r="D122" s="47">
        <v>418</v>
      </c>
      <c r="E122" s="47">
        <v>383</v>
      </c>
      <c r="H122" s="48"/>
    </row>
    <row r="123" spans="1:8" x14ac:dyDescent="0.2">
      <c r="A123" s="49" t="s">
        <v>111</v>
      </c>
      <c r="B123" s="47">
        <v>328</v>
      </c>
      <c r="C123" s="47">
        <f t="shared" si="1"/>
        <v>813</v>
      </c>
      <c r="D123" s="47">
        <v>382</v>
      </c>
      <c r="E123" s="47">
        <v>431</v>
      </c>
      <c r="H123" s="48"/>
    </row>
    <row r="124" spans="1:8" x14ac:dyDescent="0.2">
      <c r="A124" s="49" t="s">
        <v>112</v>
      </c>
      <c r="B124" s="47">
        <v>243</v>
      </c>
      <c r="C124" s="47">
        <f t="shared" si="1"/>
        <v>589</v>
      </c>
      <c r="D124" s="47">
        <v>292</v>
      </c>
      <c r="E124" s="47">
        <v>297</v>
      </c>
      <c r="H124" s="48"/>
    </row>
    <row r="125" spans="1:8" x14ac:dyDescent="0.2">
      <c r="A125" s="49" t="s">
        <v>113</v>
      </c>
      <c r="B125" s="47">
        <v>90</v>
      </c>
      <c r="C125" s="47">
        <f t="shared" si="1"/>
        <v>146</v>
      </c>
      <c r="D125" s="47">
        <v>76</v>
      </c>
      <c r="E125" s="47">
        <v>70</v>
      </c>
      <c r="H125" s="48"/>
    </row>
    <row r="126" spans="1:8" x14ac:dyDescent="0.2">
      <c r="A126" s="49" t="s">
        <v>114</v>
      </c>
      <c r="B126" s="47">
        <v>73</v>
      </c>
      <c r="C126" s="47">
        <f t="shared" si="1"/>
        <v>138</v>
      </c>
      <c r="D126" s="47">
        <v>73</v>
      </c>
      <c r="E126" s="47">
        <v>65</v>
      </c>
      <c r="H126" s="48"/>
    </row>
    <row r="127" spans="1:8" x14ac:dyDescent="0.2">
      <c r="A127" s="49" t="s">
        <v>115</v>
      </c>
      <c r="B127" s="47">
        <v>14</v>
      </c>
      <c r="C127" s="47">
        <f t="shared" si="1"/>
        <v>37</v>
      </c>
      <c r="D127" s="47">
        <v>22</v>
      </c>
      <c r="E127" s="47">
        <v>15</v>
      </c>
      <c r="H127" s="48"/>
    </row>
    <row r="128" spans="1:8" x14ac:dyDescent="0.2">
      <c r="A128" s="49" t="s">
        <v>116</v>
      </c>
      <c r="B128" s="47">
        <v>97</v>
      </c>
      <c r="C128" s="47">
        <f t="shared" si="1"/>
        <v>155</v>
      </c>
      <c r="D128" s="47">
        <v>88</v>
      </c>
      <c r="E128" s="47">
        <v>67</v>
      </c>
      <c r="H128" s="48"/>
    </row>
    <row r="129" spans="1:8" x14ac:dyDescent="0.2">
      <c r="A129" s="49" t="s">
        <v>117</v>
      </c>
      <c r="B129" s="47">
        <v>27</v>
      </c>
      <c r="C129" s="47">
        <f t="shared" si="1"/>
        <v>57</v>
      </c>
      <c r="D129" s="47">
        <v>27</v>
      </c>
      <c r="E129" s="47">
        <v>30</v>
      </c>
      <c r="H129" s="48"/>
    </row>
    <row r="130" spans="1:8" x14ac:dyDescent="0.2">
      <c r="A130" s="49" t="s">
        <v>118</v>
      </c>
      <c r="B130" s="47">
        <v>25</v>
      </c>
      <c r="C130" s="47">
        <f t="shared" si="1"/>
        <v>51</v>
      </c>
      <c r="D130" s="47">
        <v>26</v>
      </c>
      <c r="E130" s="47">
        <v>25</v>
      </c>
      <c r="H130" s="48"/>
    </row>
    <row r="131" spans="1:8" x14ac:dyDescent="0.2">
      <c r="A131" s="49" t="s">
        <v>119</v>
      </c>
      <c r="B131" s="47">
        <v>1</v>
      </c>
      <c r="C131" s="47">
        <f t="shared" ref="C131:C143" si="2">SUM(D131:E131)</f>
        <v>2</v>
      </c>
      <c r="D131" s="47">
        <v>1</v>
      </c>
      <c r="E131" s="47">
        <v>1</v>
      </c>
      <c r="H131" s="48"/>
    </row>
    <row r="132" spans="1:8" x14ac:dyDescent="0.2">
      <c r="A132" s="49" t="s">
        <v>120</v>
      </c>
      <c r="B132" s="47">
        <v>408</v>
      </c>
      <c r="C132" s="47">
        <f t="shared" si="2"/>
        <v>977</v>
      </c>
      <c r="D132" s="47">
        <v>477</v>
      </c>
      <c r="E132" s="47">
        <v>500</v>
      </c>
      <c r="H132" s="48"/>
    </row>
    <row r="133" spans="1:8" x14ac:dyDescent="0.2">
      <c r="A133" s="49" t="s">
        <v>121</v>
      </c>
      <c r="B133" s="47">
        <v>286</v>
      </c>
      <c r="C133" s="47">
        <f t="shared" si="2"/>
        <v>657</v>
      </c>
      <c r="D133" s="47">
        <v>328</v>
      </c>
      <c r="E133" s="47">
        <v>329</v>
      </c>
      <c r="H133" s="48"/>
    </row>
    <row r="134" spans="1:8" x14ac:dyDescent="0.2">
      <c r="A134" s="49" t="s">
        <v>132</v>
      </c>
      <c r="B134" s="47">
        <v>397</v>
      </c>
      <c r="C134" s="47">
        <f t="shared" si="2"/>
        <v>1033</v>
      </c>
      <c r="D134" s="47">
        <v>495</v>
      </c>
      <c r="E134" s="47">
        <v>538</v>
      </c>
      <c r="H134" s="48"/>
    </row>
    <row r="135" spans="1:8" x14ac:dyDescent="0.2">
      <c r="A135" s="49" t="s">
        <v>122</v>
      </c>
      <c r="B135" s="47">
        <v>234</v>
      </c>
      <c r="C135" s="47">
        <f t="shared" si="2"/>
        <v>528</v>
      </c>
      <c r="D135" s="47">
        <v>246</v>
      </c>
      <c r="E135" s="47">
        <v>282</v>
      </c>
      <c r="H135" s="48"/>
    </row>
    <row r="136" spans="1:8" x14ac:dyDescent="0.2">
      <c r="A136" s="49" t="s">
        <v>123</v>
      </c>
      <c r="B136" s="47">
        <v>335</v>
      </c>
      <c r="C136" s="47">
        <f t="shared" si="2"/>
        <v>870</v>
      </c>
      <c r="D136" s="47">
        <v>408</v>
      </c>
      <c r="E136" s="47">
        <v>462</v>
      </c>
      <c r="H136" s="48"/>
    </row>
    <row r="137" spans="1:8" x14ac:dyDescent="0.2">
      <c r="A137" s="49" t="s">
        <v>124</v>
      </c>
      <c r="B137" s="47">
        <v>135</v>
      </c>
      <c r="C137" s="47">
        <f t="shared" si="2"/>
        <v>329</v>
      </c>
      <c r="D137" s="47">
        <v>154</v>
      </c>
      <c r="E137" s="47">
        <v>175</v>
      </c>
      <c r="H137" s="48"/>
    </row>
    <row r="138" spans="1:8" x14ac:dyDescent="0.2">
      <c r="A138" s="49" t="s">
        <v>125</v>
      </c>
      <c r="B138" s="47">
        <v>237</v>
      </c>
      <c r="C138" s="47">
        <f t="shared" si="2"/>
        <v>611</v>
      </c>
      <c r="D138" s="47">
        <v>312</v>
      </c>
      <c r="E138" s="47">
        <v>299</v>
      </c>
      <c r="H138" s="48"/>
    </row>
    <row r="139" spans="1:8" x14ac:dyDescent="0.2">
      <c r="A139" s="49" t="s">
        <v>126</v>
      </c>
      <c r="B139" s="47">
        <v>312</v>
      </c>
      <c r="C139" s="47">
        <f t="shared" si="2"/>
        <v>717</v>
      </c>
      <c r="D139" s="47">
        <v>350</v>
      </c>
      <c r="E139" s="47">
        <v>367</v>
      </c>
      <c r="H139" s="48"/>
    </row>
    <row r="140" spans="1:8" x14ac:dyDescent="0.2">
      <c r="A140" s="49" t="s">
        <v>127</v>
      </c>
      <c r="B140" s="47">
        <v>445</v>
      </c>
      <c r="C140" s="47">
        <f t="shared" si="2"/>
        <v>1106</v>
      </c>
      <c r="D140" s="47">
        <v>545</v>
      </c>
      <c r="E140" s="47">
        <v>561</v>
      </c>
      <c r="H140" s="48"/>
    </row>
    <row r="141" spans="1:8" x14ac:dyDescent="0.2">
      <c r="A141" s="49" t="s">
        <v>128</v>
      </c>
      <c r="B141" s="47">
        <v>245</v>
      </c>
      <c r="C141" s="47">
        <f t="shared" si="2"/>
        <v>441</v>
      </c>
      <c r="D141" s="47">
        <v>226</v>
      </c>
      <c r="E141" s="47">
        <v>215</v>
      </c>
      <c r="H141" s="48"/>
    </row>
    <row r="142" spans="1:8" x14ac:dyDescent="0.2">
      <c r="A142" s="49" t="s">
        <v>129</v>
      </c>
      <c r="B142" s="47">
        <v>91</v>
      </c>
      <c r="C142" s="47">
        <f t="shared" si="2"/>
        <v>165</v>
      </c>
      <c r="D142" s="47">
        <v>88</v>
      </c>
      <c r="E142" s="47">
        <v>77</v>
      </c>
      <c r="H142" s="48"/>
    </row>
    <row r="143" spans="1:8" ht="13.8" thickBot="1" x14ac:dyDescent="0.25">
      <c r="A143" s="54" t="s">
        <v>130</v>
      </c>
      <c r="B143" s="55">
        <v>33</v>
      </c>
      <c r="C143" s="55">
        <f t="shared" si="2"/>
        <v>37</v>
      </c>
      <c r="D143" s="55">
        <v>18</v>
      </c>
      <c r="E143" s="55">
        <v>19</v>
      </c>
      <c r="H143" s="48"/>
    </row>
    <row r="144" spans="1:8" x14ac:dyDescent="0.2">
      <c r="A144" s="56"/>
      <c r="B144" s="51"/>
      <c r="C144" s="51"/>
      <c r="D144" s="51"/>
      <c r="E144" s="51"/>
    </row>
    <row r="145" spans="1:5" x14ac:dyDescent="0.2">
      <c r="A145" s="56" t="s">
        <v>164</v>
      </c>
      <c r="B145" s="57"/>
      <c r="C145" s="57"/>
      <c r="D145" s="57"/>
      <c r="E145" s="57"/>
    </row>
    <row r="146" spans="1:5" x14ac:dyDescent="0.2">
      <c r="B146" s="48"/>
      <c r="C146" s="48"/>
      <c r="D146" s="48"/>
      <c r="E146" s="48"/>
    </row>
    <row r="147" spans="1:5" x14ac:dyDescent="0.2">
      <c r="A147" s="43" t="s">
        <v>180</v>
      </c>
      <c r="B147" s="48"/>
      <c r="D147" s="48"/>
      <c r="E147" s="48"/>
    </row>
    <row r="148" spans="1:5" x14ac:dyDescent="0.2">
      <c r="A148" s="43" t="s">
        <v>179</v>
      </c>
      <c r="B148" s="48"/>
      <c r="D148" s="48"/>
      <c r="E148" s="48"/>
    </row>
    <row r="149" spans="1:5" x14ac:dyDescent="0.2">
      <c r="A149" s="58" t="s">
        <v>178</v>
      </c>
      <c r="B149" s="48"/>
      <c r="D149" s="48"/>
      <c r="E149" s="48"/>
    </row>
    <row r="150" spans="1:5" x14ac:dyDescent="0.2">
      <c r="A150" s="43" t="s">
        <v>176</v>
      </c>
    </row>
    <row r="151" spans="1:5" x14ac:dyDescent="0.2">
      <c r="A151" s="58" t="s">
        <v>177</v>
      </c>
      <c r="B151" s="48"/>
    </row>
    <row r="155" spans="1:5" x14ac:dyDescent="0.2">
      <c r="B155" s="48"/>
      <c r="C155" s="48"/>
      <c r="D155" s="48"/>
      <c r="E155" s="48"/>
    </row>
    <row r="156" spans="1:5" x14ac:dyDescent="0.2">
      <c r="B156" s="48"/>
      <c r="C156" s="48"/>
      <c r="D156" s="48"/>
      <c r="E156" s="48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6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2" width="9" style="33"/>
    <col min="3" max="3" width="9" style="33" hidden="1" customWidth="1"/>
    <col min="4" max="16384" width="9" style="33"/>
  </cols>
  <sheetData>
    <row r="1" spans="1:8" ht="13.8" thickBot="1" x14ac:dyDescent="0.25">
      <c r="A1" s="38" t="s">
        <v>195</v>
      </c>
      <c r="B1" s="20"/>
      <c r="C1" s="20"/>
      <c r="D1" s="20"/>
      <c r="E1" s="20"/>
    </row>
    <row r="2" spans="1:8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8" x14ac:dyDescent="0.2">
      <c r="A3" s="24" t="s">
        <v>1</v>
      </c>
      <c r="B3" s="25">
        <v>278</v>
      </c>
      <c r="C3" s="25">
        <f t="shared" ref="C3:C45" si="0">SUM(D3:E3)</f>
        <v>630</v>
      </c>
      <c r="D3" s="25">
        <v>322</v>
      </c>
      <c r="E3" s="25">
        <v>308</v>
      </c>
      <c r="H3" s="34"/>
    </row>
    <row r="4" spans="1:8" x14ac:dyDescent="0.2">
      <c r="A4" s="26" t="s">
        <v>2</v>
      </c>
      <c r="B4" s="25">
        <v>9</v>
      </c>
      <c r="C4" s="25">
        <f t="shared" si="0"/>
        <v>24</v>
      </c>
      <c r="D4" s="25">
        <v>12</v>
      </c>
      <c r="E4" s="25">
        <v>12</v>
      </c>
      <c r="H4" s="34"/>
    </row>
    <row r="5" spans="1:8" x14ac:dyDescent="0.2">
      <c r="A5" s="26" t="s">
        <v>4</v>
      </c>
      <c r="B5" s="25">
        <v>264</v>
      </c>
      <c r="C5" s="25">
        <f t="shared" si="0"/>
        <v>619</v>
      </c>
      <c r="D5" s="25">
        <v>292</v>
      </c>
      <c r="E5" s="25">
        <v>327</v>
      </c>
      <c r="H5" s="34"/>
    </row>
    <row r="6" spans="1:8" x14ac:dyDescent="0.2">
      <c r="A6" s="26" t="s">
        <v>3</v>
      </c>
      <c r="B6" s="25">
        <v>246</v>
      </c>
      <c r="C6" s="25">
        <f t="shared" si="0"/>
        <v>592</v>
      </c>
      <c r="D6" s="25">
        <v>287</v>
      </c>
      <c r="E6" s="25">
        <v>305</v>
      </c>
      <c r="H6" s="34"/>
    </row>
    <row r="7" spans="1:8" x14ac:dyDescent="0.2">
      <c r="A7" s="26" t="s">
        <v>5</v>
      </c>
      <c r="B7" s="25">
        <v>173</v>
      </c>
      <c r="C7" s="25">
        <f t="shared" si="0"/>
        <v>448</v>
      </c>
      <c r="D7" s="25">
        <v>214</v>
      </c>
      <c r="E7" s="25">
        <v>234</v>
      </c>
      <c r="H7" s="34"/>
    </row>
    <row r="8" spans="1:8" x14ac:dyDescent="0.2">
      <c r="A8" s="26" t="s">
        <v>6</v>
      </c>
      <c r="B8" s="25">
        <v>369</v>
      </c>
      <c r="C8" s="25">
        <f t="shared" si="0"/>
        <v>836</v>
      </c>
      <c r="D8" s="25">
        <v>392</v>
      </c>
      <c r="E8" s="25">
        <v>444</v>
      </c>
      <c r="H8" s="34"/>
    </row>
    <row r="9" spans="1:8" x14ac:dyDescent="0.2">
      <c r="A9" s="26" t="s">
        <v>7</v>
      </c>
      <c r="B9" s="25">
        <v>225</v>
      </c>
      <c r="C9" s="25">
        <f t="shared" si="0"/>
        <v>486</v>
      </c>
      <c r="D9" s="25">
        <v>231</v>
      </c>
      <c r="E9" s="25">
        <v>255</v>
      </c>
      <c r="H9" s="34"/>
    </row>
    <row r="10" spans="1:8" x14ac:dyDescent="0.2">
      <c r="A10" s="26" t="s">
        <v>8</v>
      </c>
      <c r="B10" s="25">
        <v>201</v>
      </c>
      <c r="C10" s="25">
        <f t="shared" si="0"/>
        <v>547</v>
      </c>
      <c r="D10" s="25">
        <v>261</v>
      </c>
      <c r="E10" s="25">
        <v>286</v>
      </c>
      <c r="H10" s="34"/>
    </row>
    <row r="11" spans="1:8" x14ac:dyDescent="0.2">
      <c r="A11" s="26" t="s">
        <v>9</v>
      </c>
      <c r="B11" s="25">
        <v>417</v>
      </c>
      <c r="C11" s="25">
        <f t="shared" si="0"/>
        <v>1121</v>
      </c>
      <c r="D11" s="25">
        <v>532</v>
      </c>
      <c r="E11" s="25">
        <v>589</v>
      </c>
      <c r="H11" s="34"/>
    </row>
    <row r="12" spans="1:8" x14ac:dyDescent="0.2">
      <c r="A12" s="26" t="s">
        <v>10</v>
      </c>
      <c r="B12" s="25">
        <v>348</v>
      </c>
      <c r="C12" s="25">
        <f t="shared" si="0"/>
        <v>875</v>
      </c>
      <c r="D12" s="25">
        <f>423-4</f>
        <v>419</v>
      </c>
      <c r="E12" s="25">
        <v>456</v>
      </c>
      <c r="H12" s="34"/>
    </row>
    <row r="13" spans="1:8" x14ac:dyDescent="0.2">
      <c r="A13" s="26" t="s">
        <v>11</v>
      </c>
      <c r="B13" s="25">
        <v>411</v>
      </c>
      <c r="C13" s="25">
        <f t="shared" si="0"/>
        <v>1015</v>
      </c>
      <c r="D13" s="25">
        <v>484</v>
      </c>
      <c r="E13" s="25">
        <v>531</v>
      </c>
      <c r="H13" s="34"/>
    </row>
    <row r="14" spans="1:8" x14ac:dyDescent="0.2">
      <c r="A14" s="26" t="s">
        <v>12</v>
      </c>
      <c r="B14" s="25">
        <v>406</v>
      </c>
      <c r="C14" s="25">
        <f t="shared" si="0"/>
        <v>1116</v>
      </c>
      <c r="D14" s="25">
        <v>540</v>
      </c>
      <c r="E14" s="25">
        <v>576</v>
      </c>
      <c r="H14" s="34"/>
    </row>
    <row r="15" spans="1:8" x14ac:dyDescent="0.2">
      <c r="A15" s="26" t="s">
        <v>13</v>
      </c>
      <c r="B15" s="25">
        <v>125</v>
      </c>
      <c r="C15" s="25">
        <f t="shared" si="0"/>
        <v>332</v>
      </c>
      <c r="D15" s="25">
        <v>165</v>
      </c>
      <c r="E15" s="25">
        <v>167</v>
      </c>
      <c r="H15" s="34"/>
    </row>
    <row r="16" spans="1:8" x14ac:dyDescent="0.2">
      <c r="A16" s="26" t="s">
        <v>14</v>
      </c>
      <c r="B16" s="25">
        <v>157</v>
      </c>
      <c r="C16" s="25">
        <f t="shared" si="0"/>
        <v>422</v>
      </c>
      <c r="D16" s="25">
        <v>196</v>
      </c>
      <c r="E16" s="25">
        <v>226</v>
      </c>
      <c r="H16" s="34"/>
    </row>
    <row r="17" spans="1:8" x14ac:dyDescent="0.2">
      <c r="A17" s="26" t="s">
        <v>15</v>
      </c>
      <c r="B17" s="25">
        <v>189</v>
      </c>
      <c r="C17" s="25">
        <f t="shared" si="0"/>
        <v>474</v>
      </c>
      <c r="D17" s="25">
        <v>236</v>
      </c>
      <c r="E17" s="25">
        <v>238</v>
      </c>
      <c r="H17" s="34"/>
    </row>
    <row r="18" spans="1:8" x14ac:dyDescent="0.2">
      <c r="A18" s="26" t="s">
        <v>16</v>
      </c>
      <c r="B18" s="25">
        <v>68</v>
      </c>
      <c r="C18" s="25">
        <f t="shared" si="0"/>
        <v>216</v>
      </c>
      <c r="D18" s="25">
        <v>102</v>
      </c>
      <c r="E18" s="25">
        <v>114</v>
      </c>
      <c r="H18" s="34"/>
    </row>
    <row r="19" spans="1:8" x14ac:dyDescent="0.2">
      <c r="A19" s="26" t="s">
        <v>17</v>
      </c>
      <c r="B19" s="25">
        <v>263</v>
      </c>
      <c r="C19" s="25">
        <f t="shared" si="0"/>
        <v>698</v>
      </c>
      <c r="D19" s="25">
        <v>339</v>
      </c>
      <c r="E19" s="25">
        <v>359</v>
      </c>
      <c r="H19" s="34"/>
    </row>
    <row r="20" spans="1:8" x14ac:dyDescent="0.2">
      <c r="A20" s="26" t="s">
        <v>18</v>
      </c>
      <c r="B20" s="25">
        <v>261</v>
      </c>
      <c r="C20" s="25">
        <f t="shared" si="0"/>
        <v>614</v>
      </c>
      <c r="D20" s="25">
        <v>291</v>
      </c>
      <c r="E20" s="25">
        <v>323</v>
      </c>
      <c r="H20" s="34"/>
    </row>
    <row r="21" spans="1:8" x14ac:dyDescent="0.2">
      <c r="A21" s="26" t="s">
        <v>19</v>
      </c>
      <c r="B21" s="25">
        <v>484</v>
      </c>
      <c r="C21" s="25">
        <f t="shared" si="0"/>
        <v>1308</v>
      </c>
      <c r="D21" s="25">
        <v>626</v>
      </c>
      <c r="E21" s="25">
        <v>682</v>
      </c>
      <c r="H21" s="34"/>
    </row>
    <row r="22" spans="1:8" x14ac:dyDescent="0.2">
      <c r="A22" s="26" t="s">
        <v>20</v>
      </c>
      <c r="B22" s="25">
        <v>327</v>
      </c>
      <c r="C22" s="25">
        <f t="shared" si="0"/>
        <v>951</v>
      </c>
      <c r="D22" s="25">
        <v>444</v>
      </c>
      <c r="E22" s="25">
        <v>507</v>
      </c>
      <c r="H22" s="34"/>
    </row>
    <row r="23" spans="1:8" x14ac:dyDescent="0.2">
      <c r="A23" s="26" t="s">
        <v>21</v>
      </c>
      <c r="B23" s="25">
        <v>690</v>
      </c>
      <c r="C23" s="25">
        <f t="shared" si="0"/>
        <v>1811</v>
      </c>
      <c r="D23" s="25">
        <v>842</v>
      </c>
      <c r="E23" s="25">
        <f>976-7</f>
        <v>969</v>
      </c>
      <c r="H23" s="34"/>
    </row>
    <row r="24" spans="1:8" x14ac:dyDescent="0.2">
      <c r="A24" s="26" t="s">
        <v>22</v>
      </c>
      <c r="B24" s="25">
        <v>416</v>
      </c>
      <c r="C24" s="25">
        <f t="shared" si="0"/>
        <v>1102</v>
      </c>
      <c r="D24" s="25">
        <v>531</v>
      </c>
      <c r="E24" s="25">
        <v>571</v>
      </c>
      <c r="H24" s="34"/>
    </row>
    <row r="25" spans="1:8" x14ac:dyDescent="0.2">
      <c r="A25" s="26" t="s">
        <v>183</v>
      </c>
      <c r="B25" s="25">
        <v>125</v>
      </c>
      <c r="C25" s="25">
        <f t="shared" si="0"/>
        <v>447</v>
      </c>
      <c r="D25" s="25">
        <f>233-4</f>
        <v>229</v>
      </c>
      <c r="E25" s="25">
        <f>221-3</f>
        <v>218</v>
      </c>
      <c r="H25" s="34"/>
    </row>
    <row r="26" spans="1:8" x14ac:dyDescent="0.2">
      <c r="A26" s="26" t="s">
        <v>142</v>
      </c>
      <c r="B26" s="25">
        <v>381</v>
      </c>
      <c r="C26" s="25">
        <f t="shared" si="0"/>
        <v>851</v>
      </c>
      <c r="D26" s="25">
        <v>381</v>
      </c>
      <c r="E26" s="25">
        <v>470</v>
      </c>
      <c r="H26" s="34"/>
    </row>
    <row r="27" spans="1:8" x14ac:dyDescent="0.2">
      <c r="A27" s="26" t="s">
        <v>143</v>
      </c>
      <c r="B27" s="25">
        <v>280</v>
      </c>
      <c r="C27" s="25">
        <f t="shared" si="0"/>
        <v>681</v>
      </c>
      <c r="D27" s="25">
        <f>331-8</f>
        <v>323</v>
      </c>
      <c r="E27" s="25">
        <f>366-8</f>
        <v>358</v>
      </c>
      <c r="H27" s="34"/>
    </row>
    <row r="28" spans="1:8" x14ac:dyDescent="0.2">
      <c r="A28" s="26" t="s">
        <v>144</v>
      </c>
      <c r="B28" s="25">
        <v>331</v>
      </c>
      <c r="C28" s="25">
        <f t="shared" si="0"/>
        <v>721</v>
      </c>
      <c r="D28" s="25">
        <f>343</f>
        <v>343</v>
      </c>
      <c r="E28" s="25">
        <v>378</v>
      </c>
      <c r="H28" s="34"/>
    </row>
    <row r="29" spans="1:8" x14ac:dyDescent="0.2">
      <c r="A29" s="26" t="s">
        <v>145</v>
      </c>
      <c r="B29" s="25">
        <v>245</v>
      </c>
      <c r="C29" s="25">
        <f t="shared" si="0"/>
        <v>549</v>
      </c>
      <c r="D29" s="25">
        <v>256</v>
      </c>
      <c r="E29" s="25">
        <v>293</v>
      </c>
      <c r="H29" s="34"/>
    </row>
    <row r="30" spans="1:8" x14ac:dyDescent="0.2">
      <c r="A30" s="26" t="s">
        <v>146</v>
      </c>
      <c r="B30" s="25">
        <v>288</v>
      </c>
      <c r="C30" s="25">
        <f t="shared" si="0"/>
        <v>665</v>
      </c>
      <c r="D30" s="25">
        <v>292</v>
      </c>
      <c r="E30" s="25">
        <v>373</v>
      </c>
      <c r="H30" s="34"/>
    </row>
    <row r="31" spans="1:8" x14ac:dyDescent="0.2">
      <c r="A31" s="26" t="s">
        <v>147</v>
      </c>
      <c r="B31" s="25">
        <v>246</v>
      </c>
      <c r="C31" s="25">
        <f t="shared" si="0"/>
        <v>585</v>
      </c>
      <c r="D31" s="25">
        <v>258</v>
      </c>
      <c r="E31" s="25">
        <v>327</v>
      </c>
      <c r="H31" s="34"/>
    </row>
    <row r="32" spans="1:8" x14ac:dyDescent="0.2">
      <c r="A32" s="26" t="s">
        <v>148</v>
      </c>
      <c r="B32" s="25">
        <v>312</v>
      </c>
      <c r="C32" s="25">
        <f t="shared" si="0"/>
        <v>733</v>
      </c>
      <c r="D32" s="25">
        <f>350-14</f>
        <v>336</v>
      </c>
      <c r="E32" s="25">
        <f>400-3</f>
        <v>397</v>
      </c>
      <c r="H32" s="34"/>
    </row>
    <row r="33" spans="1:8" x14ac:dyDescent="0.2">
      <c r="A33" s="26" t="s">
        <v>30</v>
      </c>
      <c r="B33" s="25">
        <v>322</v>
      </c>
      <c r="C33" s="25">
        <f t="shared" si="0"/>
        <v>826</v>
      </c>
      <c r="D33" s="25">
        <f>383</f>
        <v>383</v>
      </c>
      <c r="E33" s="25">
        <v>443</v>
      </c>
      <c r="H33" s="34"/>
    </row>
    <row r="34" spans="1:8" x14ac:dyDescent="0.2">
      <c r="A34" s="26" t="s">
        <v>149</v>
      </c>
      <c r="B34" s="25">
        <v>167</v>
      </c>
      <c r="C34" s="25">
        <f t="shared" si="0"/>
        <v>394</v>
      </c>
      <c r="D34" s="25">
        <v>192</v>
      </c>
      <c r="E34" s="25">
        <v>202</v>
      </c>
      <c r="H34" s="34"/>
    </row>
    <row r="35" spans="1:8" x14ac:dyDescent="0.2">
      <c r="A35" s="26" t="s">
        <v>150</v>
      </c>
      <c r="B35" s="25">
        <v>296</v>
      </c>
      <c r="C35" s="25">
        <f t="shared" si="0"/>
        <v>745</v>
      </c>
      <c r="D35" s="25">
        <f>355-8</f>
        <v>347</v>
      </c>
      <c r="E35" s="25">
        <f>405-7</f>
        <v>398</v>
      </c>
      <c r="H35" s="34"/>
    </row>
    <row r="36" spans="1:8" x14ac:dyDescent="0.2">
      <c r="A36" s="26" t="s">
        <v>151</v>
      </c>
      <c r="B36" s="25">
        <v>148</v>
      </c>
      <c r="C36" s="25">
        <f t="shared" si="0"/>
        <v>360</v>
      </c>
      <c r="D36" s="25">
        <v>158</v>
      </c>
      <c r="E36" s="25">
        <v>202</v>
      </c>
      <c r="H36" s="34"/>
    </row>
    <row r="37" spans="1:8" x14ac:dyDescent="0.2">
      <c r="A37" s="26" t="s">
        <v>152</v>
      </c>
      <c r="B37" s="25">
        <v>163</v>
      </c>
      <c r="C37" s="25">
        <f t="shared" si="0"/>
        <v>386</v>
      </c>
      <c r="D37" s="25">
        <v>191</v>
      </c>
      <c r="E37" s="25">
        <v>195</v>
      </c>
      <c r="H37" s="34"/>
    </row>
    <row r="38" spans="1:8" x14ac:dyDescent="0.2">
      <c r="A38" s="26" t="s">
        <v>153</v>
      </c>
      <c r="B38" s="25">
        <v>181</v>
      </c>
      <c r="C38" s="25">
        <f t="shared" si="0"/>
        <v>401</v>
      </c>
      <c r="D38" s="25">
        <v>177</v>
      </c>
      <c r="E38" s="25">
        <v>224</v>
      </c>
      <c r="H38" s="34"/>
    </row>
    <row r="39" spans="1:8" x14ac:dyDescent="0.2">
      <c r="A39" s="26" t="s">
        <v>154</v>
      </c>
      <c r="B39" s="25">
        <v>180</v>
      </c>
      <c r="C39" s="25">
        <f t="shared" si="0"/>
        <v>440</v>
      </c>
      <c r="D39" s="25">
        <v>199</v>
      </c>
      <c r="E39" s="25">
        <v>241</v>
      </c>
      <c r="H39" s="34"/>
    </row>
    <row r="40" spans="1:8" x14ac:dyDescent="0.2">
      <c r="A40" s="26" t="s">
        <v>155</v>
      </c>
      <c r="B40" s="25">
        <v>184</v>
      </c>
      <c r="C40" s="25">
        <f t="shared" si="0"/>
        <v>470</v>
      </c>
      <c r="D40" s="25">
        <v>227</v>
      </c>
      <c r="E40" s="25">
        <v>243</v>
      </c>
      <c r="H40" s="34"/>
    </row>
    <row r="41" spans="1:8" x14ac:dyDescent="0.2">
      <c r="A41" s="26" t="s">
        <v>156</v>
      </c>
      <c r="B41" s="25">
        <v>289</v>
      </c>
      <c r="C41" s="25">
        <f t="shared" si="0"/>
        <v>671</v>
      </c>
      <c r="D41" s="25">
        <v>311</v>
      </c>
      <c r="E41" s="25">
        <v>360</v>
      </c>
      <c r="H41" s="34"/>
    </row>
    <row r="42" spans="1:8" x14ac:dyDescent="0.2">
      <c r="A42" s="26" t="s">
        <v>157</v>
      </c>
      <c r="B42" s="25">
        <v>349</v>
      </c>
      <c r="C42" s="25">
        <f t="shared" si="0"/>
        <v>962</v>
      </c>
      <c r="D42" s="25">
        <v>468</v>
      </c>
      <c r="E42" s="25">
        <v>494</v>
      </c>
      <c r="H42" s="34"/>
    </row>
    <row r="43" spans="1:8" x14ac:dyDescent="0.2">
      <c r="A43" s="26" t="s">
        <v>158</v>
      </c>
      <c r="B43" s="25">
        <v>224</v>
      </c>
      <c r="C43" s="25">
        <f t="shared" si="0"/>
        <v>620</v>
      </c>
      <c r="D43" s="25">
        <v>308</v>
      </c>
      <c r="E43" s="25">
        <v>312</v>
      </c>
      <c r="H43" s="34"/>
    </row>
    <row r="44" spans="1:8" x14ac:dyDescent="0.2">
      <c r="A44" s="26" t="s">
        <v>159</v>
      </c>
      <c r="B44" s="25">
        <v>191</v>
      </c>
      <c r="C44" s="25">
        <f t="shared" si="0"/>
        <v>664</v>
      </c>
      <c r="D44" s="25">
        <v>335</v>
      </c>
      <c r="E44" s="25">
        <v>329</v>
      </c>
      <c r="H44" s="34"/>
    </row>
    <row r="45" spans="1:8" x14ac:dyDescent="0.2">
      <c r="A45" s="26" t="s">
        <v>160</v>
      </c>
      <c r="B45" s="25">
        <v>323</v>
      </c>
      <c r="C45" s="25">
        <f t="shared" si="0"/>
        <v>1102</v>
      </c>
      <c r="D45" s="25">
        <v>524</v>
      </c>
      <c r="E45" s="25">
        <f>582-4</f>
        <v>578</v>
      </c>
      <c r="H45" s="34"/>
    </row>
    <row r="46" spans="1:8" x14ac:dyDescent="0.2">
      <c r="A46" s="26" t="s">
        <v>43</v>
      </c>
      <c r="B46" s="25"/>
      <c r="C46" s="25"/>
      <c r="D46" s="25"/>
      <c r="E46" s="25"/>
      <c r="H46" s="34"/>
    </row>
    <row r="47" spans="1:8" x14ac:dyDescent="0.2">
      <c r="A47" s="26" t="s">
        <v>44</v>
      </c>
      <c r="B47" s="25">
        <v>342</v>
      </c>
      <c r="C47" s="25">
        <f t="shared" ref="C47:C65" si="1">SUM(D47:E47)</f>
        <v>1001</v>
      </c>
      <c r="D47" s="25">
        <v>517</v>
      </c>
      <c r="E47" s="25">
        <v>484</v>
      </c>
      <c r="H47" s="34"/>
    </row>
    <row r="48" spans="1:8" x14ac:dyDescent="0.2">
      <c r="A48" s="26" t="s">
        <v>45</v>
      </c>
      <c r="B48" s="25">
        <v>832</v>
      </c>
      <c r="C48" s="25">
        <f t="shared" si="1"/>
        <v>2093</v>
      </c>
      <c r="D48" s="25">
        <f>992-9</f>
        <v>983</v>
      </c>
      <c r="E48" s="25">
        <f>1122-12</f>
        <v>1110</v>
      </c>
      <c r="H48" s="34"/>
    </row>
    <row r="49" spans="1:8" x14ac:dyDescent="0.2">
      <c r="A49" s="26" t="s">
        <v>46</v>
      </c>
      <c r="B49" s="25">
        <v>359</v>
      </c>
      <c r="C49" s="25">
        <f t="shared" si="1"/>
        <v>799</v>
      </c>
      <c r="D49" s="25">
        <f>364-6</f>
        <v>358</v>
      </c>
      <c r="E49" s="25">
        <v>441</v>
      </c>
      <c r="H49" s="34"/>
    </row>
    <row r="50" spans="1:8" x14ac:dyDescent="0.2">
      <c r="A50" s="26" t="s">
        <v>137</v>
      </c>
      <c r="B50" s="25">
        <v>458</v>
      </c>
      <c r="C50" s="25">
        <f t="shared" si="1"/>
        <v>1056</v>
      </c>
      <c r="D50" s="25">
        <v>510</v>
      </c>
      <c r="E50" s="25">
        <v>546</v>
      </c>
      <c r="H50" s="34"/>
    </row>
    <row r="51" spans="1:8" x14ac:dyDescent="0.2">
      <c r="A51" s="26" t="s">
        <v>182</v>
      </c>
      <c r="B51" s="25">
        <v>301</v>
      </c>
      <c r="C51" s="25">
        <f t="shared" si="1"/>
        <v>918</v>
      </c>
      <c r="D51" s="25">
        <v>443</v>
      </c>
      <c r="E51" s="25">
        <v>475</v>
      </c>
      <c r="H51" s="34"/>
    </row>
    <row r="52" spans="1:8" x14ac:dyDescent="0.2">
      <c r="A52" s="26" t="s">
        <v>168</v>
      </c>
      <c r="B52" s="25">
        <v>94</v>
      </c>
      <c r="C52" s="25">
        <f t="shared" si="1"/>
        <v>245</v>
      </c>
      <c r="D52" s="25">
        <v>119</v>
      </c>
      <c r="E52" s="25">
        <v>126</v>
      </c>
      <c r="F52" s="37"/>
      <c r="H52" s="34"/>
    </row>
    <row r="53" spans="1:8" x14ac:dyDescent="0.2">
      <c r="A53" s="26" t="s">
        <v>169</v>
      </c>
      <c r="B53" s="25">
        <v>33</v>
      </c>
      <c r="C53" s="25">
        <f t="shared" si="1"/>
        <v>101</v>
      </c>
      <c r="D53" s="25">
        <v>46</v>
      </c>
      <c r="E53" s="25">
        <v>55</v>
      </c>
      <c r="H53" s="34"/>
    </row>
    <row r="54" spans="1:8" x14ac:dyDescent="0.2">
      <c r="A54" s="26" t="s">
        <v>47</v>
      </c>
      <c r="B54" s="25">
        <v>654</v>
      </c>
      <c r="C54" s="25">
        <f t="shared" si="1"/>
        <v>1424</v>
      </c>
      <c r="D54" s="25">
        <f>703-6</f>
        <v>697</v>
      </c>
      <c r="E54" s="25">
        <f>732-5</f>
        <v>727</v>
      </c>
      <c r="H54" s="34"/>
    </row>
    <row r="55" spans="1:8" x14ac:dyDescent="0.2">
      <c r="A55" s="26" t="s">
        <v>48</v>
      </c>
      <c r="B55" s="25">
        <v>635</v>
      </c>
      <c r="C55" s="25">
        <f t="shared" si="1"/>
        <v>1429</v>
      </c>
      <c r="D55" s="25">
        <v>700</v>
      </c>
      <c r="E55" s="25">
        <v>729</v>
      </c>
      <c r="H55" s="34"/>
    </row>
    <row r="56" spans="1:8" x14ac:dyDescent="0.2">
      <c r="A56" s="26" t="s">
        <v>49</v>
      </c>
      <c r="B56" s="25">
        <v>918</v>
      </c>
      <c r="C56" s="25">
        <f t="shared" si="1"/>
        <v>1778</v>
      </c>
      <c r="D56" s="25">
        <f>852-25</f>
        <v>827</v>
      </c>
      <c r="E56" s="25">
        <f>968-17</f>
        <v>951</v>
      </c>
      <c r="H56" s="34"/>
    </row>
    <row r="57" spans="1:8" x14ac:dyDescent="0.2">
      <c r="A57" s="26" t="s">
        <v>50</v>
      </c>
      <c r="B57" s="25">
        <v>536</v>
      </c>
      <c r="C57" s="25">
        <f t="shared" si="1"/>
        <v>1195</v>
      </c>
      <c r="D57" s="25">
        <v>575</v>
      </c>
      <c r="E57" s="25">
        <v>620</v>
      </c>
      <c r="H57" s="34"/>
    </row>
    <row r="58" spans="1:8" x14ac:dyDescent="0.2">
      <c r="A58" s="26" t="s">
        <v>51</v>
      </c>
      <c r="B58" s="25">
        <v>239</v>
      </c>
      <c r="C58" s="25">
        <f t="shared" si="1"/>
        <v>499</v>
      </c>
      <c r="D58" s="25">
        <v>236</v>
      </c>
      <c r="E58" s="25">
        <v>263</v>
      </c>
      <c r="H58" s="34"/>
    </row>
    <row r="59" spans="1:8" x14ac:dyDescent="0.2">
      <c r="A59" s="26" t="s">
        <v>52</v>
      </c>
      <c r="B59" s="25">
        <v>620</v>
      </c>
      <c r="C59" s="25">
        <f t="shared" si="1"/>
        <v>1563</v>
      </c>
      <c r="D59" s="25">
        <v>765</v>
      </c>
      <c r="E59" s="25">
        <f>802-4</f>
        <v>798</v>
      </c>
      <c r="H59" s="34"/>
    </row>
    <row r="60" spans="1:8" x14ac:dyDescent="0.2">
      <c r="A60" s="26" t="s">
        <v>53</v>
      </c>
      <c r="B60" s="25">
        <v>249</v>
      </c>
      <c r="C60" s="25">
        <f t="shared" si="1"/>
        <v>623</v>
      </c>
      <c r="D60" s="25">
        <v>286</v>
      </c>
      <c r="E60" s="25">
        <v>337</v>
      </c>
      <c r="H60" s="34"/>
    </row>
    <row r="61" spans="1:8" x14ac:dyDescent="0.2">
      <c r="A61" s="26" t="s">
        <v>131</v>
      </c>
      <c r="B61" s="25">
        <v>1214</v>
      </c>
      <c r="C61" s="25">
        <f t="shared" si="1"/>
        <v>2134</v>
      </c>
      <c r="D61" s="25">
        <f>957-48</f>
        <v>909</v>
      </c>
      <c r="E61" s="25">
        <f>1258-33</f>
        <v>1225</v>
      </c>
      <c r="H61" s="34"/>
    </row>
    <row r="62" spans="1:8" x14ac:dyDescent="0.2">
      <c r="A62" s="26" t="s">
        <v>54</v>
      </c>
      <c r="B62" s="25">
        <v>584</v>
      </c>
      <c r="C62" s="25">
        <f t="shared" si="1"/>
        <v>1304</v>
      </c>
      <c r="D62" s="25">
        <f>640-6</f>
        <v>634</v>
      </c>
      <c r="E62" s="25">
        <v>670</v>
      </c>
      <c r="H62" s="34"/>
    </row>
    <row r="63" spans="1:8" x14ac:dyDescent="0.2">
      <c r="A63" s="26" t="s">
        <v>55</v>
      </c>
      <c r="B63" s="25">
        <v>507</v>
      </c>
      <c r="C63" s="25">
        <f t="shared" si="1"/>
        <v>1176</v>
      </c>
      <c r="D63" s="25">
        <v>535</v>
      </c>
      <c r="E63" s="25">
        <v>641</v>
      </c>
      <c r="H63" s="34"/>
    </row>
    <row r="64" spans="1:8" x14ac:dyDescent="0.2">
      <c r="A64" s="26" t="s">
        <v>56</v>
      </c>
      <c r="B64" s="25">
        <v>708</v>
      </c>
      <c r="C64" s="25">
        <f t="shared" si="1"/>
        <v>1636</v>
      </c>
      <c r="D64" s="25">
        <v>763</v>
      </c>
      <c r="E64" s="25">
        <f>881-8</f>
        <v>873</v>
      </c>
      <c r="H64" s="34"/>
    </row>
    <row r="65" spans="1:8" x14ac:dyDescent="0.2">
      <c r="A65" s="26" t="s">
        <v>57</v>
      </c>
      <c r="B65" s="25">
        <v>143</v>
      </c>
      <c r="C65" s="25">
        <f t="shared" si="1"/>
        <v>339</v>
      </c>
      <c r="D65" s="25">
        <f>164-5</f>
        <v>159</v>
      </c>
      <c r="E65" s="25">
        <v>180</v>
      </c>
      <c r="H65" s="34"/>
    </row>
    <row r="66" spans="1:8" x14ac:dyDescent="0.2">
      <c r="A66" s="26" t="s">
        <v>161</v>
      </c>
      <c r="B66" s="25"/>
      <c r="C66" s="25"/>
      <c r="D66" s="25"/>
      <c r="E66" s="25"/>
      <c r="H66" s="34"/>
    </row>
    <row r="67" spans="1:8" x14ac:dyDescent="0.2">
      <c r="A67" s="26" t="s">
        <v>58</v>
      </c>
      <c r="B67" s="25">
        <v>1666</v>
      </c>
      <c r="C67" s="25">
        <f t="shared" ref="C67:C89" si="2">SUM(D67:E67)</f>
        <v>3840</v>
      </c>
      <c r="D67" s="25">
        <f>1857-30</f>
        <v>1827</v>
      </c>
      <c r="E67" s="25">
        <f>2034-21</f>
        <v>2013</v>
      </c>
      <c r="H67" s="34"/>
    </row>
    <row r="68" spans="1:8" x14ac:dyDescent="0.2">
      <c r="A68" s="26" t="s">
        <v>59</v>
      </c>
      <c r="B68" s="25">
        <v>612</v>
      </c>
      <c r="C68" s="25">
        <f t="shared" si="2"/>
        <v>1340</v>
      </c>
      <c r="D68" s="25">
        <f>624-6</f>
        <v>618</v>
      </c>
      <c r="E68" s="25">
        <f>731-9</f>
        <v>722</v>
      </c>
      <c r="H68" s="34"/>
    </row>
    <row r="69" spans="1:8" x14ac:dyDescent="0.2">
      <c r="A69" s="26" t="s">
        <v>60</v>
      </c>
      <c r="B69" s="25">
        <v>235</v>
      </c>
      <c r="C69" s="25">
        <f t="shared" si="2"/>
        <v>485</v>
      </c>
      <c r="D69" s="25">
        <f>221-3</f>
        <v>218</v>
      </c>
      <c r="E69" s="25">
        <f>271-4</f>
        <v>267</v>
      </c>
      <c r="H69" s="34"/>
    </row>
    <row r="70" spans="1:8" x14ac:dyDescent="0.2">
      <c r="A70" s="26" t="s">
        <v>61</v>
      </c>
      <c r="B70" s="25">
        <v>459</v>
      </c>
      <c r="C70" s="25">
        <f t="shared" si="2"/>
        <v>889</v>
      </c>
      <c r="D70" s="25">
        <f>437-8</f>
        <v>429</v>
      </c>
      <c r="E70" s="25">
        <v>460</v>
      </c>
      <c r="H70" s="34"/>
    </row>
    <row r="71" spans="1:8" x14ac:dyDescent="0.2">
      <c r="A71" s="26" t="s">
        <v>62</v>
      </c>
      <c r="B71" s="25">
        <v>428</v>
      </c>
      <c r="C71" s="25">
        <f t="shared" si="2"/>
        <v>1120</v>
      </c>
      <c r="D71" s="25">
        <v>521</v>
      </c>
      <c r="E71" s="25">
        <f>612-13</f>
        <v>599</v>
      </c>
      <c r="H71" s="34"/>
    </row>
    <row r="72" spans="1:8" x14ac:dyDescent="0.2">
      <c r="A72" s="26" t="s">
        <v>63</v>
      </c>
      <c r="B72" s="25">
        <v>21</v>
      </c>
      <c r="C72" s="25">
        <f t="shared" si="2"/>
        <v>26</v>
      </c>
      <c r="D72" s="25">
        <v>14</v>
      </c>
      <c r="E72" s="25">
        <v>12</v>
      </c>
      <c r="H72" s="34"/>
    </row>
    <row r="73" spans="1:8" x14ac:dyDescent="0.2">
      <c r="A73" s="26" t="s">
        <v>64</v>
      </c>
      <c r="B73" s="25">
        <v>465</v>
      </c>
      <c r="C73" s="25">
        <f t="shared" si="2"/>
        <v>1100</v>
      </c>
      <c r="D73" s="25">
        <v>536</v>
      </c>
      <c r="E73" s="25">
        <v>564</v>
      </c>
      <c r="H73" s="34"/>
    </row>
    <row r="74" spans="1:8" x14ac:dyDescent="0.2">
      <c r="A74" s="26" t="s">
        <v>65</v>
      </c>
      <c r="B74" s="25">
        <v>256</v>
      </c>
      <c r="C74" s="25">
        <f t="shared" si="2"/>
        <v>529</v>
      </c>
      <c r="D74" s="25">
        <v>257</v>
      </c>
      <c r="E74" s="25">
        <v>272</v>
      </c>
      <c r="H74" s="34"/>
    </row>
    <row r="75" spans="1:8" x14ac:dyDescent="0.2">
      <c r="A75" s="26" t="s">
        <v>66</v>
      </c>
      <c r="B75" s="25">
        <v>196</v>
      </c>
      <c r="C75" s="25">
        <f t="shared" si="2"/>
        <v>460</v>
      </c>
      <c r="D75" s="25">
        <v>222</v>
      </c>
      <c r="E75" s="25">
        <v>238</v>
      </c>
      <c r="H75" s="34"/>
    </row>
    <row r="76" spans="1:8" x14ac:dyDescent="0.2">
      <c r="A76" s="26" t="s">
        <v>67</v>
      </c>
      <c r="B76" s="25">
        <v>180</v>
      </c>
      <c r="C76" s="25">
        <f t="shared" si="2"/>
        <v>400</v>
      </c>
      <c r="D76" s="25">
        <v>204</v>
      </c>
      <c r="E76" s="25">
        <v>196</v>
      </c>
      <c r="H76" s="34"/>
    </row>
    <row r="77" spans="1:8" x14ac:dyDescent="0.2">
      <c r="A77" s="26" t="s">
        <v>68</v>
      </c>
      <c r="B77" s="25">
        <v>261</v>
      </c>
      <c r="C77" s="25">
        <f t="shared" si="2"/>
        <v>635</v>
      </c>
      <c r="D77" s="25">
        <v>290</v>
      </c>
      <c r="E77" s="25">
        <v>345</v>
      </c>
      <c r="H77" s="34"/>
    </row>
    <row r="78" spans="1:8" x14ac:dyDescent="0.2">
      <c r="A78" s="26" t="s">
        <v>69</v>
      </c>
      <c r="B78" s="25">
        <v>222</v>
      </c>
      <c r="C78" s="25">
        <f t="shared" si="2"/>
        <v>586</v>
      </c>
      <c r="D78" s="25">
        <v>273</v>
      </c>
      <c r="E78" s="25">
        <v>313</v>
      </c>
      <c r="H78" s="34"/>
    </row>
    <row r="79" spans="1:8" x14ac:dyDescent="0.2">
      <c r="A79" s="26" t="s">
        <v>70</v>
      </c>
      <c r="B79" s="25">
        <v>188</v>
      </c>
      <c r="C79" s="25">
        <f t="shared" si="2"/>
        <v>423</v>
      </c>
      <c r="D79" s="25">
        <v>215</v>
      </c>
      <c r="E79" s="25">
        <f>212-4</f>
        <v>208</v>
      </c>
      <c r="H79" s="34"/>
    </row>
    <row r="80" spans="1:8" x14ac:dyDescent="0.2">
      <c r="A80" s="26" t="s">
        <v>71</v>
      </c>
      <c r="B80" s="25">
        <v>179</v>
      </c>
      <c r="C80" s="25">
        <f t="shared" si="2"/>
        <v>487</v>
      </c>
      <c r="D80" s="25">
        <v>246</v>
      </c>
      <c r="E80" s="25">
        <v>241</v>
      </c>
      <c r="F80" s="37"/>
      <c r="H80" s="34"/>
    </row>
    <row r="81" spans="1:8" x14ac:dyDescent="0.2">
      <c r="A81" s="26" t="s">
        <v>72</v>
      </c>
      <c r="B81" s="25">
        <v>85</v>
      </c>
      <c r="C81" s="25">
        <f t="shared" si="2"/>
        <v>167</v>
      </c>
      <c r="D81" s="25">
        <v>75</v>
      </c>
      <c r="E81" s="25">
        <v>92</v>
      </c>
      <c r="H81" s="34"/>
    </row>
    <row r="82" spans="1:8" x14ac:dyDescent="0.2">
      <c r="A82" s="26" t="s">
        <v>73</v>
      </c>
      <c r="B82" s="25">
        <v>151</v>
      </c>
      <c r="C82" s="25">
        <f t="shared" si="2"/>
        <v>325</v>
      </c>
      <c r="D82" s="25">
        <v>130</v>
      </c>
      <c r="E82" s="25">
        <v>195</v>
      </c>
      <c r="H82" s="34"/>
    </row>
    <row r="83" spans="1:8" x14ac:dyDescent="0.2">
      <c r="A83" s="26" t="s">
        <v>74</v>
      </c>
      <c r="B83" s="25">
        <v>120</v>
      </c>
      <c r="C83" s="25">
        <f t="shared" si="2"/>
        <v>302</v>
      </c>
      <c r="D83" s="25">
        <v>158</v>
      </c>
      <c r="E83" s="25">
        <v>144</v>
      </c>
      <c r="H83" s="34"/>
    </row>
    <row r="84" spans="1:8" x14ac:dyDescent="0.2">
      <c r="A84" s="26" t="s">
        <v>75</v>
      </c>
      <c r="B84" s="25">
        <v>286</v>
      </c>
      <c r="C84" s="25">
        <f t="shared" si="2"/>
        <v>684</v>
      </c>
      <c r="D84" s="25">
        <v>321</v>
      </c>
      <c r="E84" s="25">
        <v>363</v>
      </c>
      <c r="H84" s="34"/>
    </row>
    <row r="85" spans="1:8" x14ac:dyDescent="0.2">
      <c r="A85" s="26" t="s">
        <v>76</v>
      </c>
      <c r="B85" s="25">
        <v>274</v>
      </c>
      <c r="C85" s="25">
        <f t="shared" si="2"/>
        <v>644</v>
      </c>
      <c r="D85" s="25">
        <v>299</v>
      </c>
      <c r="E85" s="25">
        <v>345</v>
      </c>
      <c r="H85" s="34"/>
    </row>
    <row r="86" spans="1:8" x14ac:dyDescent="0.2">
      <c r="A86" s="26" t="s">
        <v>77</v>
      </c>
      <c r="B86" s="25">
        <v>463</v>
      </c>
      <c r="C86" s="25">
        <f t="shared" si="2"/>
        <v>1360</v>
      </c>
      <c r="D86" s="25">
        <f>707-9</f>
        <v>698</v>
      </c>
      <c r="E86" s="25">
        <f>670-8</f>
        <v>662</v>
      </c>
      <c r="H86" s="34"/>
    </row>
    <row r="87" spans="1:8" x14ac:dyDescent="0.2">
      <c r="A87" s="26" t="s">
        <v>78</v>
      </c>
      <c r="B87" s="25">
        <v>594</v>
      </c>
      <c r="C87" s="25">
        <f t="shared" si="2"/>
        <v>1415</v>
      </c>
      <c r="D87" s="25">
        <v>697</v>
      </c>
      <c r="E87" s="25">
        <v>718</v>
      </c>
      <c r="H87" s="34"/>
    </row>
    <row r="88" spans="1:8" x14ac:dyDescent="0.2">
      <c r="A88" s="26" t="s">
        <v>79</v>
      </c>
      <c r="B88" s="25">
        <v>509</v>
      </c>
      <c r="C88" s="25">
        <f t="shared" si="2"/>
        <v>1180</v>
      </c>
      <c r="D88" s="25">
        <v>552</v>
      </c>
      <c r="E88" s="25">
        <v>628</v>
      </c>
      <c r="H88" s="34"/>
    </row>
    <row r="89" spans="1:8" x14ac:dyDescent="0.2">
      <c r="A89" s="26" t="s">
        <v>80</v>
      </c>
      <c r="B89" s="25">
        <v>367</v>
      </c>
      <c r="C89" s="25">
        <f t="shared" si="2"/>
        <v>990</v>
      </c>
      <c r="D89" s="25">
        <v>490</v>
      </c>
      <c r="E89" s="25">
        <v>500</v>
      </c>
      <c r="H89" s="34"/>
    </row>
    <row r="90" spans="1:8" x14ac:dyDescent="0.2">
      <c r="A90" s="26" t="s">
        <v>81</v>
      </c>
      <c r="B90" s="30"/>
      <c r="C90" s="25"/>
      <c r="D90" s="30"/>
      <c r="E90" s="30"/>
      <c r="H90" s="34"/>
    </row>
    <row r="91" spans="1:8" x14ac:dyDescent="0.2">
      <c r="A91" s="26" t="s">
        <v>82</v>
      </c>
      <c r="B91" s="25">
        <v>658</v>
      </c>
      <c r="C91" s="25">
        <f t="shared" ref="C91:C99" si="3">SUM(D91:E91)</f>
        <v>1490</v>
      </c>
      <c r="D91" s="25">
        <v>718</v>
      </c>
      <c r="E91" s="25">
        <v>772</v>
      </c>
      <c r="H91" s="34"/>
    </row>
    <row r="92" spans="1:8" x14ac:dyDescent="0.2">
      <c r="A92" s="26" t="s">
        <v>83</v>
      </c>
      <c r="B92" s="25">
        <v>527</v>
      </c>
      <c r="C92" s="25">
        <f t="shared" si="3"/>
        <v>1252</v>
      </c>
      <c r="D92" s="25">
        <v>605</v>
      </c>
      <c r="E92" s="25">
        <v>647</v>
      </c>
      <c r="H92" s="34"/>
    </row>
    <row r="93" spans="1:8" x14ac:dyDescent="0.2">
      <c r="A93" s="26" t="s">
        <v>84</v>
      </c>
      <c r="B93" s="25">
        <v>526</v>
      </c>
      <c r="C93" s="25">
        <f t="shared" si="3"/>
        <v>1215</v>
      </c>
      <c r="D93" s="25">
        <v>606</v>
      </c>
      <c r="E93" s="25">
        <v>609</v>
      </c>
      <c r="H93" s="34"/>
    </row>
    <row r="94" spans="1:8" x14ac:dyDescent="0.2">
      <c r="A94" s="26" t="s">
        <v>139</v>
      </c>
      <c r="B94" s="25">
        <v>413</v>
      </c>
      <c r="C94" s="25">
        <f t="shared" si="3"/>
        <v>966</v>
      </c>
      <c r="D94" s="25">
        <v>473</v>
      </c>
      <c r="E94" s="25">
        <v>493</v>
      </c>
      <c r="H94" s="34"/>
    </row>
    <row r="95" spans="1:8" x14ac:dyDescent="0.2">
      <c r="A95" s="26" t="s">
        <v>140</v>
      </c>
      <c r="B95" s="25">
        <v>269</v>
      </c>
      <c r="C95" s="25">
        <f t="shared" si="3"/>
        <v>677</v>
      </c>
      <c r="D95" s="25">
        <v>330</v>
      </c>
      <c r="E95" s="25">
        <v>347</v>
      </c>
      <c r="H95" s="34"/>
    </row>
    <row r="96" spans="1:8" x14ac:dyDescent="0.2">
      <c r="A96" s="26" t="s">
        <v>85</v>
      </c>
      <c r="B96" s="25">
        <v>155</v>
      </c>
      <c r="C96" s="25">
        <f t="shared" si="3"/>
        <v>337</v>
      </c>
      <c r="D96" s="25">
        <v>160</v>
      </c>
      <c r="E96" s="25">
        <v>177</v>
      </c>
      <c r="H96" s="34"/>
    </row>
    <row r="97" spans="1:8" x14ac:dyDescent="0.2">
      <c r="A97" s="26" t="s">
        <v>86</v>
      </c>
      <c r="B97" s="25">
        <v>325</v>
      </c>
      <c r="C97" s="25">
        <f t="shared" si="3"/>
        <v>562</v>
      </c>
      <c r="D97" s="25">
        <v>261</v>
      </c>
      <c r="E97" s="25">
        <v>301</v>
      </c>
      <c r="H97" s="34"/>
    </row>
    <row r="98" spans="1:8" x14ac:dyDescent="0.2">
      <c r="A98" s="26" t="s">
        <v>87</v>
      </c>
      <c r="B98" s="25">
        <v>313</v>
      </c>
      <c r="C98" s="25">
        <f t="shared" si="3"/>
        <v>605</v>
      </c>
      <c r="D98" s="25">
        <v>285</v>
      </c>
      <c r="E98" s="25">
        <v>320</v>
      </c>
      <c r="H98" s="34"/>
    </row>
    <row r="99" spans="1:8" x14ac:dyDescent="0.2">
      <c r="A99" s="26" t="s">
        <v>88</v>
      </c>
      <c r="B99" s="25">
        <v>307</v>
      </c>
      <c r="C99" s="25">
        <f t="shared" si="3"/>
        <v>702</v>
      </c>
      <c r="D99" s="25">
        <v>318</v>
      </c>
      <c r="E99" s="25">
        <v>384</v>
      </c>
      <c r="H99" s="34"/>
    </row>
    <row r="100" spans="1:8" x14ac:dyDescent="0.2">
      <c r="A100" s="26" t="s">
        <v>89</v>
      </c>
      <c r="B100" s="39"/>
      <c r="C100" s="25"/>
      <c r="D100" s="30"/>
      <c r="E100" s="30"/>
      <c r="H100" s="34"/>
    </row>
    <row r="101" spans="1:8" x14ac:dyDescent="0.2">
      <c r="A101" s="26" t="s">
        <v>90</v>
      </c>
      <c r="B101" s="25">
        <v>335</v>
      </c>
      <c r="C101" s="25">
        <f t="shared" ref="C101:C143" si="4">SUM(D101:E101)</f>
        <v>680</v>
      </c>
      <c r="D101" s="25">
        <v>361</v>
      </c>
      <c r="E101" s="25">
        <v>319</v>
      </c>
      <c r="H101" s="34"/>
    </row>
    <row r="102" spans="1:8" x14ac:dyDescent="0.2">
      <c r="A102" s="26" t="s">
        <v>91</v>
      </c>
      <c r="B102" s="25">
        <v>499</v>
      </c>
      <c r="C102" s="25">
        <f t="shared" si="4"/>
        <v>1005</v>
      </c>
      <c r="D102" s="25">
        <v>484</v>
      </c>
      <c r="E102" s="25">
        <v>521</v>
      </c>
      <c r="H102" s="34"/>
    </row>
    <row r="103" spans="1:8" x14ac:dyDescent="0.2">
      <c r="A103" s="26" t="s">
        <v>92</v>
      </c>
      <c r="B103" s="25">
        <v>446</v>
      </c>
      <c r="C103" s="25">
        <f t="shared" si="4"/>
        <v>982</v>
      </c>
      <c r="D103" s="25">
        <v>497</v>
      </c>
      <c r="E103" s="25">
        <v>485</v>
      </c>
      <c r="F103" s="37"/>
      <c r="H103" s="34"/>
    </row>
    <row r="104" spans="1:8" x14ac:dyDescent="0.2">
      <c r="A104" s="26" t="s">
        <v>93</v>
      </c>
      <c r="B104" s="25">
        <v>399</v>
      </c>
      <c r="C104" s="25">
        <f t="shared" si="4"/>
        <v>868</v>
      </c>
      <c r="D104" s="25">
        <v>426</v>
      </c>
      <c r="E104" s="25">
        <v>442</v>
      </c>
      <c r="H104" s="34"/>
    </row>
    <row r="105" spans="1:8" x14ac:dyDescent="0.2">
      <c r="A105" s="26" t="s">
        <v>141</v>
      </c>
      <c r="B105" s="25">
        <v>178</v>
      </c>
      <c r="C105" s="25">
        <f t="shared" si="4"/>
        <v>402</v>
      </c>
      <c r="D105" s="25">
        <f>202-7</f>
        <v>195</v>
      </c>
      <c r="E105" s="25">
        <v>207</v>
      </c>
      <c r="H105" s="34"/>
    </row>
    <row r="106" spans="1:8" x14ac:dyDescent="0.2">
      <c r="A106" s="26" t="s">
        <v>94</v>
      </c>
      <c r="B106" s="25">
        <v>310</v>
      </c>
      <c r="C106" s="25">
        <f t="shared" si="4"/>
        <v>582</v>
      </c>
      <c r="D106" s="25">
        <v>274</v>
      </c>
      <c r="E106" s="25">
        <v>308</v>
      </c>
      <c r="H106" s="34"/>
    </row>
    <row r="107" spans="1:8" x14ac:dyDescent="0.2">
      <c r="A107" s="26" t="s">
        <v>95</v>
      </c>
      <c r="B107" s="25">
        <v>75</v>
      </c>
      <c r="C107" s="25">
        <f t="shared" si="4"/>
        <v>147</v>
      </c>
      <c r="D107" s="25">
        <v>77</v>
      </c>
      <c r="E107" s="25">
        <v>70</v>
      </c>
      <c r="H107" s="34"/>
    </row>
    <row r="108" spans="1:8" x14ac:dyDescent="0.2">
      <c r="A108" s="26" t="s">
        <v>96</v>
      </c>
      <c r="B108" s="25">
        <v>150</v>
      </c>
      <c r="C108" s="25">
        <f t="shared" si="4"/>
        <v>276</v>
      </c>
      <c r="D108" s="25">
        <v>135</v>
      </c>
      <c r="E108" s="25">
        <v>141</v>
      </c>
      <c r="H108" s="34"/>
    </row>
    <row r="109" spans="1:8" x14ac:dyDescent="0.2">
      <c r="A109" s="26" t="s">
        <v>97</v>
      </c>
      <c r="B109" s="25">
        <v>113</v>
      </c>
      <c r="C109" s="25">
        <f t="shared" si="4"/>
        <v>186</v>
      </c>
      <c r="D109" s="25">
        <v>78</v>
      </c>
      <c r="E109" s="25">
        <v>108</v>
      </c>
      <c r="H109" s="34"/>
    </row>
    <row r="110" spans="1:8" x14ac:dyDescent="0.2">
      <c r="A110" s="26" t="s">
        <v>98</v>
      </c>
      <c r="B110" s="25">
        <v>207</v>
      </c>
      <c r="C110" s="25">
        <f t="shared" si="4"/>
        <v>343</v>
      </c>
      <c r="D110" s="25">
        <v>150</v>
      </c>
      <c r="E110" s="25">
        <v>193</v>
      </c>
      <c r="H110" s="34"/>
    </row>
    <row r="111" spans="1:8" x14ac:dyDescent="0.2">
      <c r="A111" s="26" t="s">
        <v>99</v>
      </c>
      <c r="B111" s="25">
        <v>143</v>
      </c>
      <c r="C111" s="25">
        <f t="shared" si="4"/>
        <v>237</v>
      </c>
      <c r="D111" s="25">
        <v>112</v>
      </c>
      <c r="E111" s="25">
        <v>125</v>
      </c>
      <c r="H111" s="34"/>
    </row>
    <row r="112" spans="1:8" x14ac:dyDescent="0.2">
      <c r="A112" s="26" t="s">
        <v>100</v>
      </c>
      <c r="B112" s="25">
        <v>359</v>
      </c>
      <c r="C112" s="25">
        <f t="shared" si="4"/>
        <v>644</v>
      </c>
      <c r="D112" s="25">
        <v>313</v>
      </c>
      <c r="E112" s="25">
        <v>331</v>
      </c>
      <c r="H112" s="34"/>
    </row>
    <row r="113" spans="1:8" x14ac:dyDescent="0.2">
      <c r="A113" s="26" t="s">
        <v>101</v>
      </c>
      <c r="B113" s="25">
        <v>269</v>
      </c>
      <c r="C113" s="25">
        <f t="shared" si="4"/>
        <v>510</v>
      </c>
      <c r="D113" s="25">
        <v>260</v>
      </c>
      <c r="E113" s="25">
        <v>250</v>
      </c>
      <c r="H113" s="34"/>
    </row>
    <row r="114" spans="1:8" x14ac:dyDescent="0.2">
      <c r="A114" s="26" t="s">
        <v>102</v>
      </c>
      <c r="B114" s="25">
        <v>304</v>
      </c>
      <c r="C114" s="25">
        <f t="shared" si="4"/>
        <v>529</v>
      </c>
      <c r="D114" s="25">
        <v>305</v>
      </c>
      <c r="E114" s="25">
        <v>224</v>
      </c>
      <c r="H114" s="34"/>
    </row>
    <row r="115" spans="1:8" x14ac:dyDescent="0.2">
      <c r="A115" s="26" t="s">
        <v>103</v>
      </c>
      <c r="B115" s="25">
        <v>101</v>
      </c>
      <c r="C115" s="25">
        <f t="shared" si="4"/>
        <v>173</v>
      </c>
      <c r="D115" s="25">
        <v>97</v>
      </c>
      <c r="E115" s="25">
        <v>76</v>
      </c>
      <c r="H115" s="34"/>
    </row>
    <row r="116" spans="1:8" x14ac:dyDescent="0.2">
      <c r="A116" s="26" t="s">
        <v>104</v>
      </c>
      <c r="B116" s="25">
        <v>367</v>
      </c>
      <c r="C116" s="25">
        <f t="shared" si="4"/>
        <v>826</v>
      </c>
      <c r="D116" s="25">
        <v>425</v>
      </c>
      <c r="E116" s="25">
        <v>401</v>
      </c>
      <c r="H116" s="34"/>
    </row>
    <row r="117" spans="1:8" x14ac:dyDescent="0.2">
      <c r="A117" s="26" t="s">
        <v>105</v>
      </c>
      <c r="B117" s="25">
        <v>655</v>
      </c>
      <c r="C117" s="25">
        <f t="shared" si="4"/>
        <v>1388</v>
      </c>
      <c r="D117" s="25">
        <f>742-8</f>
        <v>734</v>
      </c>
      <c r="E117" s="25">
        <f>665-11</f>
        <v>654</v>
      </c>
      <c r="H117" s="34"/>
    </row>
    <row r="118" spans="1:8" x14ac:dyDescent="0.2">
      <c r="A118" s="26" t="s">
        <v>106</v>
      </c>
      <c r="B118" s="25">
        <v>4</v>
      </c>
      <c r="C118" s="25">
        <f t="shared" si="4"/>
        <v>5</v>
      </c>
      <c r="D118" s="25">
        <v>4</v>
      </c>
      <c r="E118" s="25">
        <v>1</v>
      </c>
      <c r="H118" s="34"/>
    </row>
    <row r="119" spans="1:8" x14ac:dyDescent="0.2">
      <c r="A119" s="26" t="s">
        <v>107</v>
      </c>
      <c r="B119" s="25">
        <v>280</v>
      </c>
      <c r="C119" s="25">
        <f t="shared" si="4"/>
        <v>696</v>
      </c>
      <c r="D119" s="25">
        <v>344</v>
      </c>
      <c r="E119" s="25">
        <v>352</v>
      </c>
      <c r="H119" s="34"/>
    </row>
    <row r="120" spans="1:8" x14ac:dyDescent="0.2">
      <c r="A120" s="26" t="s">
        <v>108</v>
      </c>
      <c r="B120" s="25">
        <v>227</v>
      </c>
      <c r="C120" s="25">
        <f t="shared" si="4"/>
        <v>453</v>
      </c>
      <c r="D120" s="25">
        <v>217</v>
      </c>
      <c r="E120" s="25">
        <v>236</v>
      </c>
      <c r="H120" s="34"/>
    </row>
    <row r="121" spans="1:8" x14ac:dyDescent="0.2">
      <c r="A121" s="26" t="s">
        <v>109</v>
      </c>
      <c r="B121" s="25">
        <v>217</v>
      </c>
      <c r="C121" s="25">
        <f t="shared" si="4"/>
        <v>497</v>
      </c>
      <c r="D121" s="25">
        <v>241</v>
      </c>
      <c r="E121" s="25">
        <v>256</v>
      </c>
      <c r="H121" s="34"/>
    </row>
    <row r="122" spans="1:8" x14ac:dyDescent="0.2">
      <c r="A122" s="26" t="s">
        <v>110</v>
      </c>
      <c r="B122" s="25">
        <v>326</v>
      </c>
      <c r="C122" s="25">
        <f t="shared" si="4"/>
        <v>802</v>
      </c>
      <c r="D122" s="25">
        <v>416</v>
      </c>
      <c r="E122" s="25">
        <v>386</v>
      </c>
      <c r="H122" s="34"/>
    </row>
    <row r="123" spans="1:8" x14ac:dyDescent="0.2">
      <c r="A123" s="26" t="s">
        <v>111</v>
      </c>
      <c r="B123" s="25">
        <v>315</v>
      </c>
      <c r="C123" s="25">
        <f t="shared" si="4"/>
        <v>802</v>
      </c>
      <c r="D123" s="25">
        <f>400-19</f>
        <v>381</v>
      </c>
      <c r="E123" s="25">
        <f>471-50</f>
        <v>421</v>
      </c>
      <c r="H123" s="34"/>
    </row>
    <row r="124" spans="1:8" x14ac:dyDescent="0.2">
      <c r="A124" s="26" t="s">
        <v>112</v>
      </c>
      <c r="B124" s="25">
        <v>239</v>
      </c>
      <c r="C124" s="25">
        <f t="shared" si="4"/>
        <v>589</v>
      </c>
      <c r="D124" s="25">
        <v>289</v>
      </c>
      <c r="E124" s="25">
        <v>300</v>
      </c>
      <c r="H124" s="34"/>
    </row>
    <row r="125" spans="1:8" x14ac:dyDescent="0.2">
      <c r="A125" s="26" t="s">
        <v>113</v>
      </c>
      <c r="B125" s="25">
        <v>98</v>
      </c>
      <c r="C125" s="25">
        <f t="shared" si="4"/>
        <v>152</v>
      </c>
      <c r="D125" s="25">
        <v>85</v>
      </c>
      <c r="E125" s="25">
        <v>67</v>
      </c>
      <c r="H125" s="34"/>
    </row>
    <row r="126" spans="1:8" x14ac:dyDescent="0.2">
      <c r="A126" s="26" t="s">
        <v>114</v>
      </c>
      <c r="B126" s="25">
        <v>68</v>
      </c>
      <c r="C126" s="25">
        <f t="shared" si="4"/>
        <v>133</v>
      </c>
      <c r="D126" s="25">
        <v>70</v>
      </c>
      <c r="E126" s="25">
        <v>63</v>
      </c>
      <c r="H126" s="34"/>
    </row>
    <row r="127" spans="1:8" x14ac:dyDescent="0.2">
      <c r="A127" s="26" t="s">
        <v>115</v>
      </c>
      <c r="B127" s="25">
        <v>14</v>
      </c>
      <c r="C127" s="25">
        <f t="shared" si="4"/>
        <v>39</v>
      </c>
      <c r="D127" s="25">
        <v>23</v>
      </c>
      <c r="E127" s="25">
        <v>16</v>
      </c>
      <c r="H127" s="34"/>
    </row>
    <row r="128" spans="1:8" x14ac:dyDescent="0.2">
      <c r="A128" s="26" t="s">
        <v>116</v>
      </c>
      <c r="B128" s="25">
        <v>91</v>
      </c>
      <c r="C128" s="25">
        <f t="shared" si="4"/>
        <v>150</v>
      </c>
      <c r="D128" s="25">
        <v>87</v>
      </c>
      <c r="E128" s="25">
        <v>63</v>
      </c>
      <c r="H128" s="34"/>
    </row>
    <row r="129" spans="1:8" x14ac:dyDescent="0.2">
      <c r="A129" s="26" t="s">
        <v>117</v>
      </c>
      <c r="B129" s="25">
        <v>28</v>
      </c>
      <c r="C129" s="25">
        <f t="shared" si="4"/>
        <v>59</v>
      </c>
      <c r="D129" s="25">
        <v>28</v>
      </c>
      <c r="E129" s="25">
        <v>31</v>
      </c>
      <c r="H129" s="34"/>
    </row>
    <row r="130" spans="1:8" x14ac:dyDescent="0.2">
      <c r="A130" s="26" t="s">
        <v>118</v>
      </c>
      <c r="B130" s="25">
        <v>27</v>
      </c>
      <c r="C130" s="25">
        <f t="shared" si="4"/>
        <v>52</v>
      </c>
      <c r="D130" s="25">
        <v>26</v>
      </c>
      <c r="E130" s="25">
        <v>26</v>
      </c>
      <c r="H130" s="34"/>
    </row>
    <row r="131" spans="1:8" x14ac:dyDescent="0.2">
      <c r="A131" s="26" t="s">
        <v>119</v>
      </c>
      <c r="B131" s="25"/>
      <c r="C131" s="25">
        <f t="shared" si="4"/>
        <v>0</v>
      </c>
      <c r="D131" s="25"/>
      <c r="E131" s="25"/>
      <c r="H131" s="34"/>
    </row>
    <row r="132" spans="1:8" x14ac:dyDescent="0.2">
      <c r="A132" s="26" t="s">
        <v>120</v>
      </c>
      <c r="B132" s="25">
        <v>409</v>
      </c>
      <c r="C132" s="25">
        <f t="shared" si="4"/>
        <v>1013</v>
      </c>
      <c r="D132" s="25">
        <f>501-6</f>
        <v>495</v>
      </c>
      <c r="E132" s="25">
        <f>521-3</f>
        <v>518</v>
      </c>
      <c r="H132" s="34"/>
    </row>
    <row r="133" spans="1:8" x14ac:dyDescent="0.2">
      <c r="A133" s="26" t="s">
        <v>121</v>
      </c>
      <c r="B133" s="25">
        <v>274</v>
      </c>
      <c r="C133" s="25">
        <f t="shared" si="4"/>
        <v>630</v>
      </c>
      <c r="D133" s="25">
        <v>321</v>
      </c>
      <c r="E133" s="25">
        <v>309</v>
      </c>
      <c r="H133" s="34"/>
    </row>
    <row r="134" spans="1:8" x14ac:dyDescent="0.2">
      <c r="A134" s="26" t="s">
        <v>132</v>
      </c>
      <c r="B134" s="25">
        <v>356</v>
      </c>
      <c r="C134" s="25">
        <f t="shared" si="4"/>
        <v>915</v>
      </c>
      <c r="D134" s="25">
        <v>440</v>
      </c>
      <c r="E134" s="25">
        <v>475</v>
      </c>
      <c r="H134" s="34"/>
    </row>
    <row r="135" spans="1:8" x14ac:dyDescent="0.2">
      <c r="A135" s="26" t="s">
        <v>122</v>
      </c>
      <c r="B135" s="25">
        <v>227</v>
      </c>
      <c r="C135" s="25">
        <f t="shared" si="4"/>
        <v>521</v>
      </c>
      <c r="D135" s="25">
        <v>244</v>
      </c>
      <c r="E135" s="25">
        <v>277</v>
      </c>
      <c r="H135" s="34"/>
    </row>
    <row r="136" spans="1:8" x14ac:dyDescent="0.2">
      <c r="A136" s="26" t="s">
        <v>123</v>
      </c>
      <c r="B136" s="25">
        <v>332</v>
      </c>
      <c r="C136" s="25">
        <f t="shared" si="4"/>
        <v>885</v>
      </c>
      <c r="D136" s="25">
        <v>419</v>
      </c>
      <c r="E136" s="25">
        <v>466</v>
      </c>
      <c r="H136" s="34"/>
    </row>
    <row r="137" spans="1:8" x14ac:dyDescent="0.2">
      <c r="A137" s="26" t="s">
        <v>124</v>
      </c>
      <c r="B137" s="25">
        <v>133</v>
      </c>
      <c r="C137" s="25">
        <f t="shared" si="4"/>
        <v>330</v>
      </c>
      <c r="D137" s="25">
        <v>156</v>
      </c>
      <c r="E137" s="25">
        <v>174</v>
      </c>
      <c r="H137" s="34"/>
    </row>
    <row r="138" spans="1:8" x14ac:dyDescent="0.2">
      <c r="A138" s="26" t="s">
        <v>125</v>
      </c>
      <c r="B138" s="25">
        <v>217</v>
      </c>
      <c r="C138" s="25">
        <f t="shared" si="4"/>
        <v>576</v>
      </c>
      <c r="D138" s="25">
        <v>291</v>
      </c>
      <c r="E138" s="25">
        <v>285</v>
      </c>
      <c r="H138" s="34"/>
    </row>
    <row r="139" spans="1:8" x14ac:dyDescent="0.2">
      <c r="A139" s="26" t="s">
        <v>126</v>
      </c>
      <c r="B139" s="25">
        <v>319</v>
      </c>
      <c r="C139" s="25">
        <f t="shared" si="4"/>
        <v>738</v>
      </c>
      <c r="D139" s="25">
        <v>361</v>
      </c>
      <c r="E139" s="25">
        <v>377</v>
      </c>
      <c r="H139" s="34"/>
    </row>
    <row r="140" spans="1:8" x14ac:dyDescent="0.2">
      <c r="A140" s="26" t="s">
        <v>127</v>
      </c>
      <c r="B140" s="25">
        <v>435</v>
      </c>
      <c r="C140" s="25">
        <f t="shared" si="4"/>
        <v>1046</v>
      </c>
      <c r="D140" s="25">
        <v>530</v>
      </c>
      <c r="E140" s="25">
        <v>516</v>
      </c>
      <c r="H140" s="34"/>
    </row>
    <row r="141" spans="1:8" x14ac:dyDescent="0.2">
      <c r="A141" s="26" t="s">
        <v>128</v>
      </c>
      <c r="B141" s="25">
        <v>254</v>
      </c>
      <c r="C141" s="25">
        <f t="shared" si="4"/>
        <v>445</v>
      </c>
      <c r="D141" s="25">
        <v>229</v>
      </c>
      <c r="E141" s="25">
        <v>216</v>
      </c>
      <c r="H141" s="34"/>
    </row>
    <row r="142" spans="1:8" x14ac:dyDescent="0.2">
      <c r="A142" s="26" t="s">
        <v>129</v>
      </c>
      <c r="B142" s="25">
        <v>91</v>
      </c>
      <c r="C142" s="37">
        <f t="shared" si="4"/>
        <v>169</v>
      </c>
      <c r="D142" s="25">
        <v>86</v>
      </c>
      <c r="E142" s="25">
        <v>83</v>
      </c>
      <c r="H142" s="34"/>
    </row>
    <row r="143" spans="1:8" ht="13.8" thickBot="1" x14ac:dyDescent="0.25">
      <c r="A143" s="27" t="s">
        <v>130</v>
      </c>
      <c r="B143" s="28">
        <v>33</v>
      </c>
      <c r="C143" s="28">
        <f t="shared" si="4"/>
        <v>38</v>
      </c>
      <c r="D143" s="28">
        <v>16</v>
      </c>
      <c r="E143" s="28">
        <v>22</v>
      </c>
      <c r="H143" s="34"/>
    </row>
    <row r="144" spans="1:8" x14ac:dyDescent="0.2">
      <c r="A144" s="8"/>
      <c r="B144" s="37"/>
      <c r="C144" s="37"/>
      <c r="D144" s="37"/>
      <c r="E144" s="37"/>
    </row>
    <row r="145" spans="1:5" x14ac:dyDescent="0.2">
      <c r="A145" s="8" t="s">
        <v>164</v>
      </c>
      <c r="B145" s="29"/>
      <c r="C145" s="29"/>
      <c r="D145" s="29"/>
      <c r="E145" s="29"/>
    </row>
    <row r="146" spans="1:5" x14ac:dyDescent="0.2">
      <c r="B146" s="34"/>
      <c r="C146" s="34"/>
      <c r="D146" s="34"/>
      <c r="E146" s="34"/>
    </row>
    <row r="147" spans="1:5" x14ac:dyDescent="0.2">
      <c r="A147" s="33" t="s">
        <v>180</v>
      </c>
      <c r="B147" s="34"/>
      <c r="D147" s="34"/>
      <c r="E147" s="34"/>
    </row>
    <row r="148" spans="1:5" x14ac:dyDescent="0.2">
      <c r="A148" s="33" t="s">
        <v>179</v>
      </c>
      <c r="B148" s="34"/>
      <c r="D148" s="34"/>
      <c r="E148" s="34"/>
    </row>
    <row r="149" spans="1:5" x14ac:dyDescent="0.2">
      <c r="A149" s="36" t="s">
        <v>178</v>
      </c>
      <c r="B149" s="34"/>
      <c r="D149" s="34"/>
      <c r="E149" s="34"/>
    </row>
    <row r="150" spans="1:5" x14ac:dyDescent="0.2">
      <c r="A150" s="33" t="s">
        <v>176</v>
      </c>
    </row>
    <row r="151" spans="1:5" x14ac:dyDescent="0.2">
      <c r="A151" s="36" t="s">
        <v>177</v>
      </c>
      <c r="B151" s="34"/>
    </row>
    <row r="153" spans="1:5" x14ac:dyDescent="0.2">
      <c r="B153" s="34"/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6"/>
  <sheetViews>
    <sheetView workbookViewId="0">
      <pane ySplit="2" topLeftCell="A3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2" width="9" style="33"/>
    <col min="3" max="3" width="9" style="33" customWidth="1"/>
    <col min="4" max="16384" width="9" style="33"/>
  </cols>
  <sheetData>
    <row r="1" spans="1:8" ht="13.8" thickBot="1" x14ac:dyDescent="0.25">
      <c r="A1" s="38" t="s">
        <v>196</v>
      </c>
      <c r="B1" s="20"/>
      <c r="C1" s="20"/>
      <c r="D1" s="20"/>
      <c r="E1" s="20"/>
    </row>
    <row r="2" spans="1:8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8" x14ac:dyDescent="0.2">
      <c r="A3" s="24" t="s">
        <v>1</v>
      </c>
      <c r="B3" s="25">
        <v>273</v>
      </c>
      <c r="C3" s="25">
        <f t="shared" ref="C3:C45" si="0">SUM(D3:E3)</f>
        <v>636</v>
      </c>
      <c r="D3" s="25">
        <f>315-2</f>
        <v>313</v>
      </c>
      <c r="E3" s="25">
        <v>323</v>
      </c>
      <c r="H3" s="34"/>
    </row>
    <row r="4" spans="1:8" x14ac:dyDescent="0.2">
      <c r="A4" s="26" t="s">
        <v>2</v>
      </c>
      <c r="B4" s="25">
        <v>10</v>
      </c>
      <c r="C4" s="25">
        <f t="shared" si="0"/>
        <v>23</v>
      </c>
      <c r="D4" s="25">
        <v>12</v>
      </c>
      <c r="E4" s="25">
        <v>11</v>
      </c>
      <c r="H4" s="34"/>
    </row>
    <row r="5" spans="1:8" x14ac:dyDescent="0.2">
      <c r="A5" s="26" t="s">
        <v>4</v>
      </c>
      <c r="B5" s="25">
        <v>260</v>
      </c>
      <c r="C5" s="25">
        <f t="shared" si="0"/>
        <v>606</v>
      </c>
      <c r="D5" s="25">
        <v>278</v>
      </c>
      <c r="E5" s="25">
        <v>328</v>
      </c>
      <c r="H5" s="34"/>
    </row>
    <row r="6" spans="1:8" x14ac:dyDescent="0.2">
      <c r="A6" s="26" t="s">
        <v>3</v>
      </c>
      <c r="B6" s="25">
        <v>243</v>
      </c>
      <c r="C6" s="25">
        <f t="shared" si="0"/>
        <v>578</v>
      </c>
      <c r="D6" s="25">
        <v>282</v>
      </c>
      <c r="E6" s="25">
        <v>296</v>
      </c>
      <c r="H6" s="34"/>
    </row>
    <row r="7" spans="1:8" x14ac:dyDescent="0.2">
      <c r="A7" s="26" t="s">
        <v>5</v>
      </c>
      <c r="B7" s="25">
        <v>176</v>
      </c>
      <c r="C7" s="25">
        <f t="shared" si="0"/>
        <v>450</v>
      </c>
      <c r="D7" s="25">
        <v>208</v>
      </c>
      <c r="E7" s="25">
        <v>242</v>
      </c>
      <c r="H7" s="34"/>
    </row>
    <row r="8" spans="1:8" x14ac:dyDescent="0.2">
      <c r="A8" s="26" t="s">
        <v>6</v>
      </c>
      <c r="B8" s="25">
        <v>361</v>
      </c>
      <c r="C8" s="25">
        <f t="shared" si="0"/>
        <v>822</v>
      </c>
      <c r="D8" s="25">
        <v>384</v>
      </c>
      <c r="E8" s="25">
        <v>438</v>
      </c>
      <c r="H8" s="34"/>
    </row>
    <row r="9" spans="1:8" x14ac:dyDescent="0.2">
      <c r="A9" s="26" t="s">
        <v>7</v>
      </c>
      <c r="B9" s="25">
        <v>222</v>
      </c>
      <c r="C9" s="25">
        <f t="shared" si="0"/>
        <v>486</v>
      </c>
      <c r="D9" s="25">
        <v>231</v>
      </c>
      <c r="E9" s="25">
        <v>255</v>
      </c>
      <c r="H9" s="34"/>
    </row>
    <row r="10" spans="1:8" x14ac:dyDescent="0.2">
      <c r="A10" s="26" t="s">
        <v>8</v>
      </c>
      <c r="B10" s="25">
        <v>197</v>
      </c>
      <c r="C10" s="25">
        <f t="shared" si="0"/>
        <v>539</v>
      </c>
      <c r="D10" s="25">
        <v>256</v>
      </c>
      <c r="E10" s="25">
        <v>283</v>
      </c>
      <c r="H10" s="34"/>
    </row>
    <row r="11" spans="1:8" x14ac:dyDescent="0.2">
      <c r="A11" s="26" t="s">
        <v>9</v>
      </c>
      <c r="B11" s="25">
        <v>409</v>
      </c>
      <c r="C11" s="25">
        <f t="shared" si="0"/>
        <v>1099</v>
      </c>
      <c r="D11" s="25">
        <v>526</v>
      </c>
      <c r="E11" s="25">
        <v>573</v>
      </c>
      <c r="H11" s="34"/>
    </row>
    <row r="12" spans="1:8" x14ac:dyDescent="0.2">
      <c r="A12" s="26" t="s">
        <v>10</v>
      </c>
      <c r="B12" s="25">
        <v>346</v>
      </c>
      <c r="C12" s="25">
        <f t="shared" si="0"/>
        <v>883</v>
      </c>
      <c r="D12" s="25">
        <f>431-3</f>
        <v>428</v>
      </c>
      <c r="E12" s="25">
        <v>455</v>
      </c>
      <c r="H12" s="34"/>
    </row>
    <row r="13" spans="1:8" x14ac:dyDescent="0.2">
      <c r="A13" s="26" t="s">
        <v>11</v>
      </c>
      <c r="B13" s="25">
        <v>406</v>
      </c>
      <c r="C13" s="25">
        <f t="shared" si="0"/>
        <v>1005</v>
      </c>
      <c r="D13" s="25">
        <f>487-7</f>
        <v>480</v>
      </c>
      <c r="E13" s="25">
        <f>529-4</f>
        <v>525</v>
      </c>
      <c r="H13" s="34"/>
    </row>
    <row r="14" spans="1:8" x14ac:dyDescent="0.2">
      <c r="A14" s="26" t="s">
        <v>12</v>
      </c>
      <c r="B14" s="25">
        <v>412</v>
      </c>
      <c r="C14" s="25">
        <f t="shared" si="0"/>
        <v>1131</v>
      </c>
      <c r="D14" s="25">
        <v>544</v>
      </c>
      <c r="E14" s="25">
        <f>588-1</f>
        <v>587</v>
      </c>
      <c r="H14" s="34"/>
    </row>
    <row r="15" spans="1:8" x14ac:dyDescent="0.2">
      <c r="A15" s="26" t="s">
        <v>13</v>
      </c>
      <c r="B15" s="25">
        <v>128</v>
      </c>
      <c r="C15" s="25">
        <f t="shared" si="0"/>
        <v>336</v>
      </c>
      <c r="D15" s="25">
        <f>171-1</f>
        <v>170</v>
      </c>
      <c r="E15" s="25">
        <v>166</v>
      </c>
      <c r="H15" s="34"/>
    </row>
    <row r="16" spans="1:8" x14ac:dyDescent="0.2">
      <c r="A16" s="26" t="s">
        <v>14</v>
      </c>
      <c r="B16" s="25">
        <v>161</v>
      </c>
      <c r="C16" s="25">
        <f t="shared" si="0"/>
        <v>433</v>
      </c>
      <c r="D16" s="25">
        <v>201</v>
      </c>
      <c r="E16" s="25">
        <v>232</v>
      </c>
      <c r="H16" s="34"/>
    </row>
    <row r="17" spans="1:8" x14ac:dyDescent="0.2">
      <c r="A17" s="26" t="s">
        <v>15</v>
      </c>
      <c r="B17" s="25">
        <v>187</v>
      </c>
      <c r="C17" s="25">
        <f t="shared" si="0"/>
        <v>477</v>
      </c>
      <c r="D17" s="25">
        <v>237</v>
      </c>
      <c r="E17" s="25">
        <v>240</v>
      </c>
      <c r="H17" s="34"/>
    </row>
    <row r="18" spans="1:8" x14ac:dyDescent="0.2">
      <c r="A18" s="26" t="s">
        <v>16</v>
      </c>
      <c r="B18" s="25">
        <v>64</v>
      </c>
      <c r="C18" s="25">
        <f t="shared" si="0"/>
        <v>217</v>
      </c>
      <c r="D18" s="25">
        <v>105</v>
      </c>
      <c r="E18" s="25">
        <v>112</v>
      </c>
      <c r="H18" s="34"/>
    </row>
    <row r="19" spans="1:8" x14ac:dyDescent="0.2">
      <c r="A19" s="26" t="s">
        <v>17</v>
      </c>
      <c r="B19" s="25">
        <v>260</v>
      </c>
      <c r="C19" s="25">
        <f t="shared" si="0"/>
        <v>712</v>
      </c>
      <c r="D19" s="25">
        <v>350</v>
      </c>
      <c r="E19" s="25">
        <v>362</v>
      </c>
      <c r="H19" s="34"/>
    </row>
    <row r="20" spans="1:8" x14ac:dyDescent="0.2">
      <c r="A20" s="26" t="s">
        <v>18</v>
      </c>
      <c r="B20" s="25">
        <v>262</v>
      </c>
      <c r="C20" s="25">
        <f t="shared" si="0"/>
        <v>623</v>
      </c>
      <c r="D20" s="40">
        <f>297-1</f>
        <v>296</v>
      </c>
      <c r="E20" s="25">
        <f>328-1</f>
        <v>327</v>
      </c>
      <c r="H20" s="34"/>
    </row>
    <row r="21" spans="1:8" x14ac:dyDescent="0.2">
      <c r="A21" s="26" t="s">
        <v>19</v>
      </c>
      <c r="B21" s="25">
        <v>483</v>
      </c>
      <c r="C21" s="25">
        <f t="shared" si="0"/>
        <v>1348</v>
      </c>
      <c r="D21" s="25">
        <f>648-1</f>
        <v>647</v>
      </c>
      <c r="E21" s="25">
        <v>701</v>
      </c>
      <c r="H21" s="34"/>
    </row>
    <row r="22" spans="1:8" x14ac:dyDescent="0.2">
      <c r="A22" s="26" t="s">
        <v>20</v>
      </c>
      <c r="B22" s="25">
        <v>329</v>
      </c>
      <c r="C22" s="25">
        <f t="shared" si="0"/>
        <v>964</v>
      </c>
      <c r="D22" s="25">
        <v>453</v>
      </c>
      <c r="E22" s="25">
        <f>512-1</f>
        <v>511</v>
      </c>
      <c r="H22" s="34"/>
    </row>
    <row r="23" spans="1:8" x14ac:dyDescent="0.2">
      <c r="A23" s="26" t="s">
        <v>21</v>
      </c>
      <c r="B23" s="25">
        <v>688</v>
      </c>
      <c r="C23" s="25">
        <f t="shared" si="0"/>
        <v>1858</v>
      </c>
      <c r="D23" s="25">
        <f>856-2</f>
        <v>854</v>
      </c>
      <c r="E23" s="25">
        <f>1010-6</f>
        <v>1004</v>
      </c>
      <c r="H23" s="34"/>
    </row>
    <row r="24" spans="1:8" x14ac:dyDescent="0.2">
      <c r="A24" s="26" t="s">
        <v>22</v>
      </c>
      <c r="B24" s="25">
        <v>408</v>
      </c>
      <c r="C24" s="25">
        <f t="shared" si="0"/>
        <v>1112</v>
      </c>
      <c r="D24" s="25">
        <v>529</v>
      </c>
      <c r="E24" s="25">
        <v>583</v>
      </c>
      <c r="H24" s="34"/>
    </row>
    <row r="25" spans="1:8" x14ac:dyDescent="0.2">
      <c r="A25" s="26" t="s">
        <v>183</v>
      </c>
      <c r="B25" s="25">
        <v>122</v>
      </c>
      <c r="C25" s="25">
        <f t="shared" si="0"/>
        <v>430</v>
      </c>
      <c r="D25" s="25">
        <v>223</v>
      </c>
      <c r="E25" s="25">
        <v>207</v>
      </c>
      <c r="H25" s="34"/>
    </row>
    <row r="26" spans="1:8" x14ac:dyDescent="0.2">
      <c r="A26" s="26" t="s">
        <v>142</v>
      </c>
      <c r="B26" s="25">
        <v>376</v>
      </c>
      <c r="C26" s="25">
        <f t="shared" si="0"/>
        <v>821</v>
      </c>
      <c r="D26" s="25">
        <v>370</v>
      </c>
      <c r="E26" s="25">
        <v>451</v>
      </c>
      <c r="H26" s="34"/>
    </row>
    <row r="27" spans="1:8" x14ac:dyDescent="0.2">
      <c r="A27" s="26" t="s">
        <v>143</v>
      </c>
      <c r="B27" s="25">
        <v>281</v>
      </c>
      <c r="C27" s="25">
        <f t="shared" si="0"/>
        <v>681</v>
      </c>
      <c r="D27" s="25">
        <v>325</v>
      </c>
      <c r="E27" s="25">
        <v>356</v>
      </c>
      <c r="H27" s="34"/>
    </row>
    <row r="28" spans="1:8" x14ac:dyDescent="0.2">
      <c r="A28" s="26" t="s">
        <v>144</v>
      </c>
      <c r="B28" s="25">
        <v>337</v>
      </c>
      <c r="C28" s="25">
        <f t="shared" si="0"/>
        <v>723</v>
      </c>
      <c r="D28" s="25">
        <v>345</v>
      </c>
      <c r="E28" s="25">
        <v>378</v>
      </c>
      <c r="H28" s="34"/>
    </row>
    <row r="29" spans="1:8" x14ac:dyDescent="0.2">
      <c r="A29" s="26" t="s">
        <v>145</v>
      </c>
      <c r="B29" s="25">
        <v>239</v>
      </c>
      <c r="C29" s="25">
        <f t="shared" si="0"/>
        <v>537</v>
      </c>
      <c r="D29" s="25">
        <v>246</v>
      </c>
      <c r="E29" s="25">
        <v>291</v>
      </c>
      <c r="H29" s="34"/>
    </row>
    <row r="30" spans="1:8" x14ac:dyDescent="0.2">
      <c r="A30" s="26" t="s">
        <v>146</v>
      </c>
      <c r="B30" s="25">
        <v>287</v>
      </c>
      <c r="C30" s="25">
        <f t="shared" si="0"/>
        <v>669</v>
      </c>
      <c r="D30" s="25">
        <v>293</v>
      </c>
      <c r="E30" s="25">
        <v>376</v>
      </c>
      <c r="H30" s="34"/>
    </row>
    <row r="31" spans="1:8" x14ac:dyDescent="0.2">
      <c r="A31" s="26" t="s">
        <v>147</v>
      </c>
      <c r="B31" s="25">
        <v>243</v>
      </c>
      <c r="C31" s="25">
        <f t="shared" si="0"/>
        <v>589</v>
      </c>
      <c r="D31" s="25">
        <v>264</v>
      </c>
      <c r="E31" s="25">
        <v>325</v>
      </c>
      <c r="H31" s="34"/>
    </row>
    <row r="32" spans="1:8" x14ac:dyDescent="0.2">
      <c r="A32" s="26" t="s">
        <v>148</v>
      </c>
      <c r="B32" s="25">
        <v>309</v>
      </c>
      <c r="C32" s="25">
        <f t="shared" si="0"/>
        <v>724</v>
      </c>
      <c r="D32" s="25">
        <v>338</v>
      </c>
      <c r="E32" s="25">
        <v>386</v>
      </c>
      <c r="H32" s="34"/>
    </row>
    <row r="33" spans="1:8" x14ac:dyDescent="0.2">
      <c r="A33" s="26" t="s">
        <v>30</v>
      </c>
      <c r="B33" s="25">
        <v>320</v>
      </c>
      <c r="C33" s="25">
        <f t="shared" si="0"/>
        <v>819</v>
      </c>
      <c r="D33" s="25">
        <v>391</v>
      </c>
      <c r="E33" s="25">
        <v>428</v>
      </c>
      <c r="H33" s="34"/>
    </row>
    <row r="34" spans="1:8" x14ac:dyDescent="0.2">
      <c r="A34" s="26" t="s">
        <v>149</v>
      </c>
      <c r="B34" s="25">
        <v>163</v>
      </c>
      <c r="C34" s="25">
        <f t="shared" si="0"/>
        <v>400</v>
      </c>
      <c r="D34" s="25">
        <v>192</v>
      </c>
      <c r="E34" s="25">
        <v>208</v>
      </c>
      <c r="H34" s="34"/>
    </row>
    <row r="35" spans="1:8" x14ac:dyDescent="0.2">
      <c r="A35" s="26" t="s">
        <v>150</v>
      </c>
      <c r="B35" s="25">
        <v>302</v>
      </c>
      <c r="C35" s="25">
        <f t="shared" si="0"/>
        <v>766</v>
      </c>
      <c r="D35" s="25">
        <v>358</v>
      </c>
      <c r="E35" s="25">
        <v>408</v>
      </c>
      <c r="H35" s="34"/>
    </row>
    <row r="36" spans="1:8" x14ac:dyDescent="0.2">
      <c r="A36" s="26" t="s">
        <v>151</v>
      </c>
      <c r="B36" s="25">
        <v>147</v>
      </c>
      <c r="C36" s="25">
        <f t="shared" si="0"/>
        <v>376</v>
      </c>
      <c r="D36" s="25">
        <v>160</v>
      </c>
      <c r="E36" s="25">
        <v>216</v>
      </c>
      <c r="H36" s="34"/>
    </row>
    <row r="37" spans="1:8" x14ac:dyDescent="0.2">
      <c r="A37" s="26" t="s">
        <v>152</v>
      </c>
      <c r="B37" s="25">
        <v>163</v>
      </c>
      <c r="C37" s="25">
        <f t="shared" si="0"/>
        <v>382</v>
      </c>
      <c r="D37" s="25">
        <v>189</v>
      </c>
      <c r="E37" s="25">
        <v>193</v>
      </c>
      <c r="H37" s="34"/>
    </row>
    <row r="38" spans="1:8" x14ac:dyDescent="0.2">
      <c r="A38" s="26" t="s">
        <v>153</v>
      </c>
      <c r="B38" s="25">
        <v>174</v>
      </c>
      <c r="C38" s="25">
        <f t="shared" si="0"/>
        <v>384</v>
      </c>
      <c r="D38" s="25">
        <v>167</v>
      </c>
      <c r="E38" s="25">
        <v>217</v>
      </c>
      <c r="H38" s="34"/>
    </row>
    <row r="39" spans="1:8" x14ac:dyDescent="0.2">
      <c r="A39" s="26" t="s">
        <v>154</v>
      </c>
      <c r="B39" s="25">
        <v>184</v>
      </c>
      <c r="C39" s="25">
        <f t="shared" si="0"/>
        <v>443</v>
      </c>
      <c r="D39" s="25">
        <v>202</v>
      </c>
      <c r="E39" s="25">
        <v>241</v>
      </c>
      <c r="H39" s="34"/>
    </row>
    <row r="40" spans="1:8" x14ac:dyDescent="0.2">
      <c r="A40" s="26" t="s">
        <v>155</v>
      </c>
      <c r="B40" s="25">
        <v>182</v>
      </c>
      <c r="C40" s="25">
        <f t="shared" si="0"/>
        <v>482</v>
      </c>
      <c r="D40" s="25">
        <v>232</v>
      </c>
      <c r="E40" s="25">
        <v>250</v>
      </c>
      <c r="H40" s="34"/>
    </row>
    <row r="41" spans="1:8" x14ac:dyDescent="0.2">
      <c r="A41" s="26" t="s">
        <v>156</v>
      </c>
      <c r="B41" s="25">
        <v>291</v>
      </c>
      <c r="C41" s="25">
        <f t="shared" si="0"/>
        <v>681</v>
      </c>
      <c r="D41" s="25">
        <v>316</v>
      </c>
      <c r="E41" s="25">
        <v>365</v>
      </c>
      <c r="H41" s="34"/>
    </row>
    <row r="42" spans="1:8" x14ac:dyDescent="0.2">
      <c r="A42" s="26" t="s">
        <v>157</v>
      </c>
      <c r="B42" s="25">
        <v>353</v>
      </c>
      <c r="C42" s="25">
        <f t="shared" si="0"/>
        <v>1000</v>
      </c>
      <c r="D42" s="25">
        <v>490</v>
      </c>
      <c r="E42" s="25">
        <v>510</v>
      </c>
      <c r="H42" s="34"/>
    </row>
    <row r="43" spans="1:8" x14ac:dyDescent="0.2">
      <c r="A43" s="26" t="s">
        <v>158</v>
      </c>
      <c r="B43" s="25">
        <v>222</v>
      </c>
      <c r="C43" s="25">
        <f t="shared" si="0"/>
        <v>631</v>
      </c>
      <c r="D43" s="25">
        <v>310</v>
      </c>
      <c r="E43" s="25">
        <v>321</v>
      </c>
      <c r="H43" s="34"/>
    </row>
    <row r="44" spans="1:8" x14ac:dyDescent="0.2">
      <c r="A44" s="26" t="s">
        <v>159</v>
      </c>
      <c r="B44" s="25">
        <v>189</v>
      </c>
      <c r="C44" s="25">
        <f t="shared" si="0"/>
        <v>668</v>
      </c>
      <c r="D44" s="25">
        <v>335</v>
      </c>
      <c r="E44" s="25">
        <v>333</v>
      </c>
      <c r="H44" s="34"/>
    </row>
    <row r="45" spans="1:8" x14ac:dyDescent="0.2">
      <c r="A45" s="26" t="s">
        <v>160</v>
      </c>
      <c r="B45" s="25">
        <v>321</v>
      </c>
      <c r="C45" s="25">
        <f t="shared" si="0"/>
        <v>1110</v>
      </c>
      <c r="D45" s="25">
        <v>525</v>
      </c>
      <c r="E45" s="25">
        <v>585</v>
      </c>
      <c r="H45" s="34"/>
    </row>
    <row r="46" spans="1:8" x14ac:dyDescent="0.2">
      <c r="A46" s="26" t="s">
        <v>43</v>
      </c>
      <c r="B46" s="25"/>
      <c r="C46" s="25"/>
      <c r="D46" s="25"/>
      <c r="E46" s="25"/>
      <c r="H46" s="34"/>
    </row>
    <row r="47" spans="1:8" x14ac:dyDescent="0.2">
      <c r="A47" s="26" t="s">
        <v>44</v>
      </c>
      <c r="B47" s="25">
        <v>323</v>
      </c>
      <c r="C47" s="25">
        <f t="shared" ref="C47:C65" si="1">SUM(D47:E47)</f>
        <v>963</v>
      </c>
      <c r="D47" s="25">
        <v>502</v>
      </c>
      <c r="E47" s="25">
        <v>461</v>
      </c>
      <c r="H47" s="34"/>
    </row>
    <row r="48" spans="1:8" x14ac:dyDescent="0.2">
      <c r="A48" s="26" t="s">
        <v>45</v>
      </c>
      <c r="B48" s="25">
        <v>796</v>
      </c>
      <c r="C48" s="25">
        <f t="shared" si="1"/>
        <v>2012</v>
      </c>
      <c r="D48" s="25">
        <f>964-13</f>
        <v>951</v>
      </c>
      <c r="E48" s="25">
        <f>1070-9</f>
        <v>1061</v>
      </c>
      <c r="H48" s="34"/>
    </row>
    <row r="49" spans="1:8" x14ac:dyDescent="0.2">
      <c r="A49" s="26" t="s">
        <v>46</v>
      </c>
      <c r="B49" s="25">
        <v>359</v>
      </c>
      <c r="C49" s="25">
        <f t="shared" si="1"/>
        <v>810</v>
      </c>
      <c r="D49" s="25">
        <v>370</v>
      </c>
      <c r="E49" s="25">
        <v>440</v>
      </c>
      <c r="H49" s="34"/>
    </row>
    <row r="50" spans="1:8" x14ac:dyDescent="0.2">
      <c r="A50" s="26" t="s">
        <v>137</v>
      </c>
      <c r="B50" s="25">
        <v>442</v>
      </c>
      <c r="C50" s="25">
        <f t="shared" si="1"/>
        <v>1031</v>
      </c>
      <c r="D50" s="25">
        <v>495</v>
      </c>
      <c r="E50" s="25">
        <v>536</v>
      </c>
      <c r="H50" s="34"/>
    </row>
    <row r="51" spans="1:8" x14ac:dyDescent="0.2">
      <c r="A51" s="26" t="s">
        <v>182</v>
      </c>
      <c r="B51" s="25">
        <v>294</v>
      </c>
      <c r="C51" s="25">
        <f t="shared" si="1"/>
        <v>910</v>
      </c>
      <c r="D51" s="25">
        <v>439</v>
      </c>
      <c r="E51" s="25">
        <v>471</v>
      </c>
      <c r="H51" s="34"/>
    </row>
    <row r="52" spans="1:8" x14ac:dyDescent="0.2">
      <c r="A52" s="26" t="s">
        <v>168</v>
      </c>
      <c r="B52" s="25">
        <v>97</v>
      </c>
      <c r="C52" s="25">
        <f t="shared" si="1"/>
        <v>253</v>
      </c>
      <c r="D52" s="25">
        <v>123</v>
      </c>
      <c r="E52" s="25">
        <v>130</v>
      </c>
      <c r="F52" s="37"/>
      <c r="H52" s="34"/>
    </row>
    <row r="53" spans="1:8" x14ac:dyDescent="0.2">
      <c r="A53" s="26" t="s">
        <v>169</v>
      </c>
      <c r="B53" s="25">
        <v>35</v>
      </c>
      <c r="C53" s="25">
        <f t="shared" si="1"/>
        <v>105</v>
      </c>
      <c r="D53" s="25">
        <v>47</v>
      </c>
      <c r="E53" s="25">
        <v>58</v>
      </c>
      <c r="H53" s="34"/>
    </row>
    <row r="54" spans="1:8" x14ac:dyDescent="0.2">
      <c r="A54" s="26" t="s">
        <v>47</v>
      </c>
      <c r="B54" s="25">
        <v>641</v>
      </c>
      <c r="C54" s="25">
        <f t="shared" si="1"/>
        <v>1401</v>
      </c>
      <c r="D54" s="25">
        <f>690-7</f>
        <v>683</v>
      </c>
      <c r="E54" s="25">
        <f>721-3</f>
        <v>718</v>
      </c>
      <c r="H54" s="34"/>
    </row>
    <row r="55" spans="1:8" x14ac:dyDescent="0.2">
      <c r="A55" s="26" t="s">
        <v>48</v>
      </c>
      <c r="B55" s="25">
        <v>680</v>
      </c>
      <c r="C55" s="25">
        <f t="shared" si="1"/>
        <v>1552</v>
      </c>
      <c r="D55" s="25">
        <v>766</v>
      </c>
      <c r="E55" s="25">
        <v>786</v>
      </c>
      <c r="H55" s="34"/>
    </row>
    <row r="56" spans="1:8" x14ac:dyDescent="0.2">
      <c r="A56" s="26" t="s">
        <v>49</v>
      </c>
      <c r="B56" s="25">
        <v>923</v>
      </c>
      <c r="C56" s="25">
        <f t="shared" si="1"/>
        <v>1779</v>
      </c>
      <c r="D56" s="25">
        <f>836-8</f>
        <v>828</v>
      </c>
      <c r="E56" s="25">
        <f>963-12</f>
        <v>951</v>
      </c>
      <c r="H56" s="34"/>
    </row>
    <row r="57" spans="1:8" x14ac:dyDescent="0.2">
      <c r="A57" s="26" t="s">
        <v>50</v>
      </c>
      <c r="B57" s="25">
        <v>545</v>
      </c>
      <c r="C57" s="25">
        <f t="shared" si="1"/>
        <v>1198</v>
      </c>
      <c r="D57" s="25">
        <v>586</v>
      </c>
      <c r="E57" s="25">
        <v>612</v>
      </c>
      <c r="H57" s="34"/>
    </row>
    <row r="58" spans="1:8" x14ac:dyDescent="0.2">
      <c r="A58" s="26" t="s">
        <v>51</v>
      </c>
      <c r="B58" s="25">
        <v>250</v>
      </c>
      <c r="C58" s="25">
        <f t="shared" si="1"/>
        <v>539</v>
      </c>
      <c r="D58" s="25">
        <v>261</v>
      </c>
      <c r="E58" s="25">
        <v>278</v>
      </c>
      <c r="H58" s="34"/>
    </row>
    <row r="59" spans="1:8" x14ac:dyDescent="0.2">
      <c r="A59" s="26" t="s">
        <v>52</v>
      </c>
      <c r="B59" s="25">
        <v>620</v>
      </c>
      <c r="C59" s="25">
        <f t="shared" si="1"/>
        <v>1578</v>
      </c>
      <c r="D59" s="25">
        <v>772</v>
      </c>
      <c r="E59" s="25">
        <v>806</v>
      </c>
      <c r="H59" s="34"/>
    </row>
    <row r="60" spans="1:8" x14ac:dyDescent="0.2">
      <c r="A60" s="26" t="s">
        <v>53</v>
      </c>
      <c r="B60" s="25">
        <v>240</v>
      </c>
      <c r="C60" s="25">
        <f t="shared" si="1"/>
        <v>624</v>
      </c>
      <c r="D60" s="25">
        <v>290</v>
      </c>
      <c r="E60" s="25">
        <v>334</v>
      </c>
      <c r="H60" s="34"/>
    </row>
    <row r="61" spans="1:8" x14ac:dyDescent="0.2">
      <c r="A61" s="26" t="s">
        <v>131</v>
      </c>
      <c r="B61" s="25">
        <v>1194</v>
      </c>
      <c r="C61" s="25">
        <f t="shared" si="1"/>
        <v>2148</v>
      </c>
      <c r="D61" s="25">
        <f>953-37</f>
        <v>916</v>
      </c>
      <c r="E61" s="25">
        <f>1254-22</f>
        <v>1232</v>
      </c>
      <c r="H61" s="34"/>
    </row>
    <row r="62" spans="1:8" x14ac:dyDescent="0.2">
      <c r="A62" s="26" t="s">
        <v>54</v>
      </c>
      <c r="B62" s="25">
        <v>581</v>
      </c>
      <c r="C62" s="25">
        <f t="shared" si="1"/>
        <v>1302</v>
      </c>
      <c r="D62" s="25">
        <v>631</v>
      </c>
      <c r="E62" s="25">
        <v>671</v>
      </c>
      <c r="H62" s="34"/>
    </row>
    <row r="63" spans="1:8" x14ac:dyDescent="0.2">
      <c r="A63" s="26" t="s">
        <v>55</v>
      </c>
      <c r="B63" s="25">
        <v>496</v>
      </c>
      <c r="C63" s="25">
        <f t="shared" si="1"/>
        <v>1159</v>
      </c>
      <c r="D63" s="25">
        <v>519</v>
      </c>
      <c r="E63" s="25">
        <v>640</v>
      </c>
      <c r="H63" s="34"/>
    </row>
    <row r="64" spans="1:8" x14ac:dyDescent="0.2">
      <c r="A64" s="26" t="s">
        <v>56</v>
      </c>
      <c r="B64" s="25">
        <v>702</v>
      </c>
      <c r="C64" s="25">
        <f t="shared" si="1"/>
        <v>1629</v>
      </c>
      <c r="D64" s="25">
        <f>764-6</f>
        <v>758</v>
      </c>
      <c r="E64" s="25">
        <v>871</v>
      </c>
      <c r="H64" s="34"/>
    </row>
    <row r="65" spans="1:8" x14ac:dyDescent="0.2">
      <c r="A65" s="26" t="s">
        <v>57</v>
      </c>
      <c r="B65" s="25">
        <v>140</v>
      </c>
      <c r="C65" s="25">
        <f t="shared" si="1"/>
        <v>336</v>
      </c>
      <c r="D65" s="25">
        <v>159</v>
      </c>
      <c r="E65" s="25">
        <v>177</v>
      </c>
      <c r="H65" s="34"/>
    </row>
    <row r="66" spans="1:8" x14ac:dyDescent="0.2">
      <c r="A66" s="26" t="s">
        <v>161</v>
      </c>
      <c r="B66" s="25"/>
      <c r="C66" s="25"/>
      <c r="D66" s="25"/>
      <c r="E66" s="25"/>
      <c r="H66" s="34"/>
    </row>
    <row r="67" spans="1:8" x14ac:dyDescent="0.2">
      <c r="A67" s="26" t="s">
        <v>58</v>
      </c>
      <c r="B67" s="25">
        <v>1627</v>
      </c>
      <c r="C67" s="25">
        <f t="shared" ref="C67:C89" si="2">SUM(D67:E67)</f>
        <v>3797</v>
      </c>
      <c r="D67" s="25">
        <f>1839-29</f>
        <v>1810</v>
      </c>
      <c r="E67" s="25">
        <f>2001-14</f>
        <v>1987</v>
      </c>
      <c r="H67" s="34"/>
    </row>
    <row r="68" spans="1:8" x14ac:dyDescent="0.2">
      <c r="A68" s="26" t="s">
        <v>59</v>
      </c>
      <c r="B68" s="25">
        <v>637</v>
      </c>
      <c r="C68" s="25">
        <f t="shared" si="2"/>
        <v>1388</v>
      </c>
      <c r="D68" s="25">
        <f>658-6</f>
        <v>652</v>
      </c>
      <c r="E68" s="25">
        <f>744-8</f>
        <v>736</v>
      </c>
      <c r="H68" s="34"/>
    </row>
    <row r="69" spans="1:8" x14ac:dyDescent="0.2">
      <c r="A69" s="26" t="s">
        <v>60</v>
      </c>
      <c r="B69" s="25">
        <f>228</f>
        <v>228</v>
      </c>
      <c r="C69" s="25">
        <f t="shared" si="2"/>
        <v>473</v>
      </c>
      <c r="D69" s="25">
        <f>218-3</f>
        <v>215</v>
      </c>
      <c r="E69" s="25">
        <f>262-4</f>
        <v>258</v>
      </c>
      <c r="H69" s="34"/>
    </row>
    <row r="70" spans="1:8" x14ac:dyDescent="0.2">
      <c r="A70" s="26" t="s">
        <v>61</v>
      </c>
      <c r="B70" s="25">
        <f>469</f>
        <v>469</v>
      </c>
      <c r="C70" s="25">
        <f t="shared" si="2"/>
        <v>916</v>
      </c>
      <c r="D70" s="25">
        <f>445-7</f>
        <v>438</v>
      </c>
      <c r="E70" s="25">
        <f>483-5</f>
        <v>478</v>
      </c>
      <c r="H70" s="34"/>
    </row>
    <row r="71" spans="1:8" x14ac:dyDescent="0.2">
      <c r="A71" s="26" t="s">
        <v>62</v>
      </c>
      <c r="B71" s="25">
        <f>417</f>
        <v>417</v>
      </c>
      <c r="C71" s="25">
        <f t="shared" si="2"/>
        <v>1133</v>
      </c>
      <c r="D71" s="25">
        <f>532-4</f>
        <v>528</v>
      </c>
      <c r="E71" s="25">
        <f>614-9</f>
        <v>605</v>
      </c>
      <c r="H71" s="34"/>
    </row>
    <row r="72" spans="1:8" x14ac:dyDescent="0.2">
      <c r="A72" s="26" t="s">
        <v>63</v>
      </c>
      <c r="B72" s="25">
        <f>22</f>
        <v>22</v>
      </c>
      <c r="C72" s="25">
        <f t="shared" si="2"/>
        <v>25</v>
      </c>
      <c r="D72" s="25">
        <f>14</f>
        <v>14</v>
      </c>
      <c r="E72" s="25">
        <v>11</v>
      </c>
      <c r="H72" s="34"/>
    </row>
    <row r="73" spans="1:8" x14ac:dyDescent="0.2">
      <c r="A73" s="26" t="s">
        <v>64</v>
      </c>
      <c r="B73" s="25">
        <v>468</v>
      </c>
      <c r="C73" s="25">
        <f t="shared" si="2"/>
        <v>1122</v>
      </c>
      <c r="D73" s="25">
        <f>543-3</f>
        <v>540</v>
      </c>
      <c r="E73" s="25">
        <v>582</v>
      </c>
      <c r="H73" s="34"/>
    </row>
    <row r="74" spans="1:8" x14ac:dyDescent="0.2">
      <c r="A74" s="26" t="s">
        <v>65</v>
      </c>
      <c r="B74" s="25">
        <v>232</v>
      </c>
      <c r="C74" s="25">
        <f t="shared" si="2"/>
        <v>480</v>
      </c>
      <c r="D74" s="25">
        <v>237</v>
      </c>
      <c r="E74" s="25">
        <v>243</v>
      </c>
      <c r="H74" s="34"/>
    </row>
    <row r="75" spans="1:8" x14ac:dyDescent="0.2">
      <c r="A75" s="26" t="s">
        <v>66</v>
      </c>
      <c r="B75" s="25">
        <v>179</v>
      </c>
      <c r="C75" s="25">
        <f t="shared" si="2"/>
        <v>417</v>
      </c>
      <c r="D75" s="25">
        <v>199</v>
      </c>
      <c r="E75" s="25">
        <v>218</v>
      </c>
      <c r="H75" s="34"/>
    </row>
    <row r="76" spans="1:8" x14ac:dyDescent="0.2">
      <c r="A76" s="26" t="s">
        <v>67</v>
      </c>
      <c r="B76" s="25">
        <v>160</v>
      </c>
      <c r="C76" s="25">
        <f t="shared" si="2"/>
        <v>377</v>
      </c>
      <c r="D76" s="25">
        <v>188</v>
      </c>
      <c r="E76" s="25">
        <v>189</v>
      </c>
      <c r="H76" s="34"/>
    </row>
    <row r="77" spans="1:8" x14ac:dyDescent="0.2">
      <c r="A77" s="26" t="s">
        <v>68</v>
      </c>
      <c r="B77" s="25">
        <v>234</v>
      </c>
      <c r="C77" s="25">
        <f t="shared" si="2"/>
        <v>589</v>
      </c>
      <c r="D77" s="25">
        <v>267</v>
      </c>
      <c r="E77" s="25">
        <v>322</v>
      </c>
      <c r="H77" s="34"/>
    </row>
    <row r="78" spans="1:8" x14ac:dyDescent="0.2">
      <c r="A78" s="26" t="s">
        <v>69</v>
      </c>
      <c r="B78" s="25">
        <v>218</v>
      </c>
      <c r="C78" s="25">
        <f t="shared" si="2"/>
        <v>588</v>
      </c>
      <c r="D78" s="25">
        <v>270</v>
      </c>
      <c r="E78" s="25">
        <v>318</v>
      </c>
      <c r="H78" s="34"/>
    </row>
    <row r="79" spans="1:8" x14ac:dyDescent="0.2">
      <c r="A79" s="26" t="s">
        <v>70</v>
      </c>
      <c r="B79" s="25">
        <v>195</v>
      </c>
      <c r="C79" s="25">
        <f t="shared" si="2"/>
        <v>471</v>
      </c>
      <c r="D79" s="25">
        <v>245</v>
      </c>
      <c r="E79" s="25">
        <v>226</v>
      </c>
      <c r="H79" s="34"/>
    </row>
    <row r="80" spans="1:8" x14ac:dyDescent="0.2">
      <c r="A80" s="26" t="s">
        <v>71</v>
      </c>
      <c r="B80" s="25">
        <v>173</v>
      </c>
      <c r="C80" s="25">
        <f t="shared" si="2"/>
        <v>458</v>
      </c>
      <c r="D80" s="25">
        <v>234</v>
      </c>
      <c r="E80" s="25">
        <v>224</v>
      </c>
      <c r="F80" s="37"/>
      <c r="H80" s="34"/>
    </row>
    <row r="81" spans="1:8" x14ac:dyDescent="0.2">
      <c r="A81" s="26" t="s">
        <v>72</v>
      </c>
      <c r="B81" s="25">
        <v>91</v>
      </c>
      <c r="C81" s="25">
        <f t="shared" si="2"/>
        <v>174</v>
      </c>
      <c r="D81" s="25">
        <v>83</v>
      </c>
      <c r="E81" s="25">
        <v>91</v>
      </c>
      <c r="H81" s="34"/>
    </row>
    <row r="82" spans="1:8" x14ac:dyDescent="0.2">
      <c r="A82" s="26" t="s">
        <v>73</v>
      </c>
      <c r="B82" s="25">
        <v>150</v>
      </c>
      <c r="C82" s="25">
        <f t="shared" si="2"/>
        <v>329</v>
      </c>
      <c r="D82" s="25">
        <v>133</v>
      </c>
      <c r="E82" s="25">
        <v>196</v>
      </c>
      <c r="H82" s="34"/>
    </row>
    <row r="83" spans="1:8" x14ac:dyDescent="0.2">
      <c r="A83" s="26" t="s">
        <v>74</v>
      </c>
      <c r="B83" s="25">
        <v>125</v>
      </c>
      <c r="C83" s="25">
        <f t="shared" si="2"/>
        <v>311</v>
      </c>
      <c r="D83" s="25">
        <v>164</v>
      </c>
      <c r="E83" s="25">
        <v>147</v>
      </c>
      <c r="H83" s="34"/>
    </row>
    <row r="84" spans="1:8" x14ac:dyDescent="0.2">
      <c r="A84" s="26" t="s">
        <v>75</v>
      </c>
      <c r="B84" s="25">
        <v>269</v>
      </c>
      <c r="C84" s="25">
        <f t="shared" si="2"/>
        <v>662</v>
      </c>
      <c r="D84" s="25">
        <v>317</v>
      </c>
      <c r="E84" s="25">
        <v>345</v>
      </c>
      <c r="H84" s="34"/>
    </row>
    <row r="85" spans="1:8" x14ac:dyDescent="0.2">
      <c r="A85" s="26" t="s">
        <v>76</v>
      </c>
      <c r="B85" s="25">
        <v>268</v>
      </c>
      <c r="C85" s="25">
        <f t="shared" si="2"/>
        <v>634</v>
      </c>
      <c r="D85" s="25">
        <v>294</v>
      </c>
      <c r="E85" s="25">
        <v>340</v>
      </c>
      <c r="H85" s="34"/>
    </row>
    <row r="86" spans="1:8" x14ac:dyDescent="0.2">
      <c r="A86" s="26" t="s">
        <v>77</v>
      </c>
      <c r="B86" s="25">
        <v>282</v>
      </c>
      <c r="C86" s="25">
        <f t="shared" si="2"/>
        <v>681</v>
      </c>
      <c r="D86" s="25">
        <v>330</v>
      </c>
      <c r="E86" s="25">
        <v>351</v>
      </c>
      <c r="H86" s="34"/>
    </row>
    <row r="87" spans="1:8" x14ac:dyDescent="0.2">
      <c r="A87" s="26" t="s">
        <v>78</v>
      </c>
      <c r="B87" s="25">
        <v>574</v>
      </c>
      <c r="C87" s="25">
        <f t="shared" si="2"/>
        <v>1394</v>
      </c>
      <c r="D87" s="25">
        <v>694</v>
      </c>
      <c r="E87" s="25">
        <v>700</v>
      </c>
      <c r="H87" s="34"/>
    </row>
    <row r="88" spans="1:8" x14ac:dyDescent="0.2">
      <c r="A88" s="26" t="s">
        <v>79</v>
      </c>
      <c r="B88" s="25">
        <v>500</v>
      </c>
      <c r="C88" s="25">
        <f t="shared" si="2"/>
        <v>1169</v>
      </c>
      <c r="D88" s="25">
        <v>546</v>
      </c>
      <c r="E88" s="25">
        <v>623</v>
      </c>
      <c r="H88" s="34"/>
    </row>
    <row r="89" spans="1:8" x14ac:dyDescent="0.2">
      <c r="A89" s="26" t="s">
        <v>80</v>
      </c>
      <c r="B89" s="25">
        <v>369</v>
      </c>
      <c r="C89" s="25">
        <f t="shared" si="2"/>
        <v>1001</v>
      </c>
      <c r="D89" s="25">
        <v>501</v>
      </c>
      <c r="E89" s="25">
        <v>500</v>
      </c>
      <c r="H89" s="34"/>
    </row>
    <row r="90" spans="1:8" x14ac:dyDescent="0.2">
      <c r="A90" s="26" t="s">
        <v>81</v>
      </c>
      <c r="B90" s="30"/>
      <c r="C90" s="25"/>
      <c r="D90" s="30"/>
      <c r="E90" s="30"/>
      <c r="H90" s="34"/>
    </row>
    <row r="91" spans="1:8" x14ac:dyDescent="0.2">
      <c r="A91" s="26" t="s">
        <v>82</v>
      </c>
      <c r="B91" s="25">
        <v>653</v>
      </c>
      <c r="C91" s="25">
        <f t="shared" ref="C91:C99" si="3">SUM(D91:E91)</f>
        <v>1506</v>
      </c>
      <c r="D91" s="25">
        <f>726-8</f>
        <v>718</v>
      </c>
      <c r="E91" s="25">
        <f>792-4</f>
        <v>788</v>
      </c>
      <c r="H91" s="34"/>
    </row>
    <row r="92" spans="1:8" x14ac:dyDescent="0.2">
      <c r="A92" s="26" t="s">
        <v>83</v>
      </c>
      <c r="B92" s="25">
        <v>506</v>
      </c>
      <c r="C92" s="25">
        <f t="shared" si="3"/>
        <v>1211</v>
      </c>
      <c r="D92" s="25">
        <f>602-5</f>
        <v>597</v>
      </c>
      <c r="E92" s="25">
        <v>614</v>
      </c>
      <c r="H92" s="34"/>
    </row>
    <row r="93" spans="1:8" x14ac:dyDescent="0.2">
      <c r="A93" s="26" t="s">
        <v>84</v>
      </c>
      <c r="B93" s="25">
        <v>523</v>
      </c>
      <c r="C93" s="25">
        <f t="shared" si="3"/>
        <v>1218</v>
      </c>
      <c r="D93" s="25">
        <v>603</v>
      </c>
      <c r="E93" s="25">
        <v>615</v>
      </c>
      <c r="H93" s="34"/>
    </row>
    <row r="94" spans="1:8" x14ac:dyDescent="0.2">
      <c r="A94" s="26" t="s">
        <v>139</v>
      </c>
      <c r="B94" s="25">
        <v>388</v>
      </c>
      <c r="C94" s="25">
        <f t="shared" si="3"/>
        <v>932</v>
      </c>
      <c r="D94" s="25">
        <v>460</v>
      </c>
      <c r="E94" s="25">
        <v>472</v>
      </c>
      <c r="H94" s="34"/>
    </row>
    <row r="95" spans="1:8" x14ac:dyDescent="0.2">
      <c r="A95" s="26" t="s">
        <v>140</v>
      </c>
      <c r="B95" s="25">
        <v>272</v>
      </c>
      <c r="C95" s="25">
        <f t="shared" si="3"/>
        <v>698</v>
      </c>
      <c r="D95" s="25">
        <v>339</v>
      </c>
      <c r="E95" s="25">
        <v>359</v>
      </c>
      <c r="H95" s="34"/>
    </row>
    <row r="96" spans="1:8" x14ac:dyDescent="0.2">
      <c r="A96" s="26" t="s">
        <v>85</v>
      </c>
      <c r="B96" s="25">
        <v>151</v>
      </c>
      <c r="C96" s="25">
        <f t="shared" si="3"/>
        <v>337</v>
      </c>
      <c r="D96" s="25">
        <v>163</v>
      </c>
      <c r="E96" s="25">
        <v>174</v>
      </c>
      <c r="H96" s="34"/>
    </row>
    <row r="97" spans="1:8" x14ac:dyDescent="0.2">
      <c r="A97" s="26" t="s">
        <v>86</v>
      </c>
      <c r="B97" s="25">
        <v>332</v>
      </c>
      <c r="C97" s="25">
        <f t="shared" si="3"/>
        <v>567</v>
      </c>
      <c r="D97" s="25">
        <v>266</v>
      </c>
      <c r="E97" s="25">
        <v>301</v>
      </c>
      <c r="H97" s="34"/>
    </row>
    <row r="98" spans="1:8" x14ac:dyDescent="0.2">
      <c r="A98" s="26" t="s">
        <v>87</v>
      </c>
      <c r="B98" s="25">
        <v>277</v>
      </c>
      <c r="C98" s="25">
        <f t="shared" si="3"/>
        <v>541</v>
      </c>
      <c r="D98" s="25">
        <v>252</v>
      </c>
      <c r="E98" s="25">
        <v>289</v>
      </c>
      <c r="H98" s="34"/>
    </row>
    <row r="99" spans="1:8" x14ac:dyDescent="0.2">
      <c r="A99" s="26" t="s">
        <v>88</v>
      </c>
      <c r="B99" s="25">
        <v>306</v>
      </c>
      <c r="C99" s="25">
        <f t="shared" si="3"/>
        <v>706</v>
      </c>
      <c r="D99" s="25">
        <v>327</v>
      </c>
      <c r="E99" s="25">
        <v>379</v>
      </c>
      <c r="H99" s="34"/>
    </row>
    <row r="100" spans="1:8" x14ac:dyDescent="0.2">
      <c r="A100" s="26" t="s">
        <v>89</v>
      </c>
      <c r="B100" s="39"/>
      <c r="C100" s="25"/>
      <c r="D100" s="30"/>
      <c r="E100" s="30"/>
      <c r="H100" s="34"/>
    </row>
    <row r="101" spans="1:8" x14ac:dyDescent="0.2">
      <c r="A101" s="26" t="s">
        <v>90</v>
      </c>
      <c r="B101" s="25">
        <v>332</v>
      </c>
      <c r="C101" s="25">
        <f t="shared" ref="C101:C143" si="4">SUM(D101:E101)</f>
        <v>665</v>
      </c>
      <c r="D101" s="25">
        <v>357</v>
      </c>
      <c r="E101" s="25">
        <v>308</v>
      </c>
      <c r="H101" s="34"/>
    </row>
    <row r="102" spans="1:8" x14ac:dyDescent="0.2">
      <c r="A102" s="26" t="s">
        <v>91</v>
      </c>
      <c r="B102" s="25">
        <v>500</v>
      </c>
      <c r="C102" s="25">
        <f t="shared" si="4"/>
        <v>1008</v>
      </c>
      <c r="D102" s="25">
        <v>492</v>
      </c>
      <c r="E102" s="25">
        <v>516</v>
      </c>
      <c r="H102" s="34"/>
    </row>
    <row r="103" spans="1:8" x14ac:dyDescent="0.2">
      <c r="A103" s="26" t="s">
        <v>92</v>
      </c>
      <c r="B103" s="25">
        <v>434</v>
      </c>
      <c r="C103" s="25">
        <f t="shared" si="4"/>
        <v>962</v>
      </c>
      <c r="D103" s="25">
        <v>496</v>
      </c>
      <c r="E103" s="25">
        <v>466</v>
      </c>
      <c r="F103" s="37"/>
      <c r="H103" s="34"/>
    </row>
    <row r="104" spans="1:8" x14ac:dyDescent="0.2">
      <c r="A104" s="26" t="s">
        <v>93</v>
      </c>
      <c r="B104" s="25">
        <v>406</v>
      </c>
      <c r="C104" s="25">
        <f t="shared" si="4"/>
        <v>888</v>
      </c>
      <c r="D104" s="25">
        <v>441</v>
      </c>
      <c r="E104" s="25">
        <v>447</v>
      </c>
      <c r="H104" s="34"/>
    </row>
    <row r="105" spans="1:8" x14ac:dyDescent="0.2">
      <c r="A105" s="26" t="s">
        <v>141</v>
      </c>
      <c r="B105" s="25">
        <v>179</v>
      </c>
      <c r="C105" s="25">
        <f t="shared" si="4"/>
        <v>421</v>
      </c>
      <c r="D105" s="25">
        <v>201</v>
      </c>
      <c r="E105" s="25">
        <v>220</v>
      </c>
      <c r="H105" s="34"/>
    </row>
    <row r="106" spans="1:8" x14ac:dyDescent="0.2">
      <c r="A106" s="26" t="s">
        <v>94</v>
      </c>
      <c r="B106" s="25">
        <v>305</v>
      </c>
      <c r="C106" s="25">
        <f t="shared" si="4"/>
        <v>573</v>
      </c>
      <c r="D106" s="25">
        <v>274</v>
      </c>
      <c r="E106" s="25">
        <v>299</v>
      </c>
      <c r="H106" s="34"/>
    </row>
    <row r="107" spans="1:8" x14ac:dyDescent="0.2">
      <c r="A107" s="26" t="s">
        <v>95</v>
      </c>
      <c r="B107" s="25">
        <v>70</v>
      </c>
      <c r="C107" s="25">
        <f t="shared" si="4"/>
        <v>149</v>
      </c>
      <c r="D107" s="25">
        <v>77</v>
      </c>
      <c r="E107" s="25">
        <v>72</v>
      </c>
      <c r="H107" s="34"/>
    </row>
    <row r="108" spans="1:8" x14ac:dyDescent="0.2">
      <c r="A108" s="26" t="s">
        <v>96</v>
      </c>
      <c r="B108" s="25">
        <v>154</v>
      </c>
      <c r="C108" s="25">
        <f t="shared" si="4"/>
        <v>280</v>
      </c>
      <c r="D108" s="25">
        <v>135</v>
      </c>
      <c r="E108" s="25">
        <v>145</v>
      </c>
      <c r="H108" s="34"/>
    </row>
    <row r="109" spans="1:8" x14ac:dyDescent="0.2">
      <c r="A109" s="26" t="s">
        <v>97</v>
      </c>
      <c r="B109" s="25">
        <v>114</v>
      </c>
      <c r="C109" s="25">
        <f t="shared" si="4"/>
        <v>193</v>
      </c>
      <c r="D109" s="25">
        <v>81</v>
      </c>
      <c r="E109" s="25">
        <v>112</v>
      </c>
      <c r="H109" s="34"/>
    </row>
    <row r="110" spans="1:8" x14ac:dyDescent="0.2">
      <c r="A110" s="26" t="s">
        <v>98</v>
      </c>
      <c r="B110" s="25">
        <v>213</v>
      </c>
      <c r="C110" s="25">
        <f t="shared" si="4"/>
        <v>356</v>
      </c>
      <c r="D110" s="25">
        <v>156</v>
      </c>
      <c r="E110" s="25">
        <v>200</v>
      </c>
      <c r="H110" s="34"/>
    </row>
    <row r="111" spans="1:8" x14ac:dyDescent="0.2">
      <c r="A111" s="26" t="s">
        <v>99</v>
      </c>
      <c r="B111" s="25">
        <v>147</v>
      </c>
      <c r="C111" s="25">
        <f t="shared" si="4"/>
        <v>241</v>
      </c>
      <c r="D111" s="25">
        <v>114</v>
      </c>
      <c r="E111" s="25">
        <v>127</v>
      </c>
      <c r="H111" s="34"/>
    </row>
    <row r="112" spans="1:8" x14ac:dyDescent="0.2">
      <c r="A112" s="26" t="s">
        <v>100</v>
      </c>
      <c r="B112" s="25">
        <v>368</v>
      </c>
      <c r="C112" s="25">
        <f t="shared" si="4"/>
        <v>679</v>
      </c>
      <c r="D112" s="25">
        <v>335</v>
      </c>
      <c r="E112" s="25">
        <v>344</v>
      </c>
      <c r="H112" s="34"/>
    </row>
    <row r="113" spans="1:8" x14ac:dyDescent="0.2">
      <c r="A113" s="26" t="s">
        <v>101</v>
      </c>
      <c r="B113" s="25">
        <v>269</v>
      </c>
      <c r="C113" s="25">
        <f t="shared" si="4"/>
        <v>497</v>
      </c>
      <c r="D113" s="25">
        <v>256</v>
      </c>
      <c r="E113" s="25">
        <v>241</v>
      </c>
      <c r="H113" s="34"/>
    </row>
    <row r="114" spans="1:8" x14ac:dyDescent="0.2">
      <c r="A114" s="26" t="s">
        <v>102</v>
      </c>
      <c r="B114" s="25">
        <v>299</v>
      </c>
      <c r="C114" s="25">
        <f t="shared" si="4"/>
        <v>529</v>
      </c>
      <c r="D114" s="25">
        <v>307</v>
      </c>
      <c r="E114" s="25">
        <v>222</v>
      </c>
      <c r="H114" s="34"/>
    </row>
    <row r="115" spans="1:8" x14ac:dyDescent="0.2">
      <c r="A115" s="26" t="s">
        <v>103</v>
      </c>
      <c r="B115" s="25">
        <v>83</v>
      </c>
      <c r="C115" s="25">
        <f t="shared" si="4"/>
        <v>148</v>
      </c>
      <c r="D115" s="25">
        <v>81</v>
      </c>
      <c r="E115" s="25">
        <v>67</v>
      </c>
      <c r="H115" s="34"/>
    </row>
    <row r="116" spans="1:8" x14ac:dyDescent="0.2">
      <c r="A116" s="26" t="s">
        <v>104</v>
      </c>
      <c r="B116" s="25">
        <v>365</v>
      </c>
      <c r="C116" s="25">
        <f t="shared" si="4"/>
        <v>827</v>
      </c>
      <c r="D116" s="25">
        <v>418</v>
      </c>
      <c r="E116" s="25">
        <v>409</v>
      </c>
      <c r="H116" s="34"/>
    </row>
    <row r="117" spans="1:8" x14ac:dyDescent="0.2">
      <c r="A117" s="26" t="s">
        <v>105</v>
      </c>
      <c r="B117" s="25">
        <v>652</v>
      </c>
      <c r="C117" s="25">
        <f t="shared" si="4"/>
        <v>1397</v>
      </c>
      <c r="D117" s="25">
        <f>748-14</f>
        <v>734</v>
      </c>
      <c r="E117" s="25">
        <f>672-9</f>
        <v>663</v>
      </c>
      <c r="H117" s="34"/>
    </row>
    <row r="118" spans="1:8" x14ac:dyDescent="0.2">
      <c r="A118" s="26" t="s">
        <v>106</v>
      </c>
      <c r="B118" s="25">
        <v>4</v>
      </c>
      <c r="C118" s="25">
        <f t="shared" si="4"/>
        <v>5</v>
      </c>
      <c r="D118" s="25">
        <v>4</v>
      </c>
      <c r="E118" s="25">
        <v>1</v>
      </c>
      <c r="H118" s="34"/>
    </row>
    <row r="119" spans="1:8" x14ac:dyDescent="0.2">
      <c r="A119" s="26" t="s">
        <v>107</v>
      </c>
      <c r="B119" s="25">
        <v>278</v>
      </c>
      <c r="C119" s="25">
        <f t="shared" si="4"/>
        <v>706</v>
      </c>
      <c r="D119" s="25">
        <v>344</v>
      </c>
      <c r="E119" s="25">
        <v>362</v>
      </c>
      <c r="H119" s="34"/>
    </row>
    <row r="120" spans="1:8" x14ac:dyDescent="0.2">
      <c r="A120" s="26" t="s">
        <v>108</v>
      </c>
      <c r="B120" s="25">
        <v>217</v>
      </c>
      <c r="C120" s="25">
        <f t="shared" si="4"/>
        <v>437</v>
      </c>
      <c r="D120" s="25">
        <v>206</v>
      </c>
      <c r="E120" s="25">
        <v>231</v>
      </c>
      <c r="H120" s="34"/>
    </row>
    <row r="121" spans="1:8" x14ac:dyDescent="0.2">
      <c r="A121" s="26" t="s">
        <v>109</v>
      </c>
      <c r="B121" s="25">
        <v>216</v>
      </c>
      <c r="C121" s="25">
        <f t="shared" si="4"/>
        <v>495</v>
      </c>
      <c r="D121" s="25">
        <v>235</v>
      </c>
      <c r="E121" s="25">
        <v>260</v>
      </c>
      <c r="H121" s="34"/>
    </row>
    <row r="122" spans="1:8" x14ac:dyDescent="0.2">
      <c r="A122" s="26" t="s">
        <v>110</v>
      </c>
      <c r="B122" s="25">
        <v>298</v>
      </c>
      <c r="C122" s="25">
        <f t="shared" si="4"/>
        <v>736</v>
      </c>
      <c r="D122" s="25">
        <v>377</v>
      </c>
      <c r="E122" s="25">
        <v>359</v>
      </c>
      <c r="H122" s="34"/>
    </row>
    <row r="123" spans="1:8" x14ac:dyDescent="0.2">
      <c r="A123" s="26" t="s">
        <v>111</v>
      </c>
      <c r="B123" s="25">
        <v>318</v>
      </c>
      <c r="C123" s="25">
        <f t="shared" si="4"/>
        <v>804</v>
      </c>
      <c r="D123" s="25">
        <v>389</v>
      </c>
      <c r="E123" s="25">
        <f>443-28</f>
        <v>415</v>
      </c>
      <c r="H123" s="34"/>
    </row>
    <row r="124" spans="1:8" x14ac:dyDescent="0.2">
      <c r="A124" s="26" t="s">
        <v>112</v>
      </c>
      <c r="B124" s="25">
        <v>227</v>
      </c>
      <c r="C124" s="25">
        <f t="shared" si="4"/>
        <v>563</v>
      </c>
      <c r="D124" s="25">
        <v>274</v>
      </c>
      <c r="E124" s="25">
        <v>289</v>
      </c>
      <c r="H124" s="34"/>
    </row>
    <row r="125" spans="1:8" x14ac:dyDescent="0.2">
      <c r="A125" s="26" t="s">
        <v>113</v>
      </c>
      <c r="B125" s="25">
        <v>90</v>
      </c>
      <c r="C125" s="25">
        <f t="shared" si="4"/>
        <v>141</v>
      </c>
      <c r="D125" s="25">
        <v>79</v>
      </c>
      <c r="E125" s="25">
        <v>62</v>
      </c>
      <c r="H125" s="34"/>
    </row>
    <row r="126" spans="1:8" x14ac:dyDescent="0.2">
      <c r="A126" s="26" t="s">
        <v>114</v>
      </c>
      <c r="B126" s="25">
        <v>67</v>
      </c>
      <c r="C126" s="25">
        <f t="shared" si="4"/>
        <v>136</v>
      </c>
      <c r="D126" s="25">
        <v>68</v>
      </c>
      <c r="E126" s="25">
        <v>68</v>
      </c>
      <c r="H126" s="34"/>
    </row>
    <row r="127" spans="1:8" x14ac:dyDescent="0.2">
      <c r="A127" s="26" t="s">
        <v>115</v>
      </c>
      <c r="B127" s="25">
        <v>15</v>
      </c>
      <c r="C127" s="25">
        <f t="shared" si="4"/>
        <v>40</v>
      </c>
      <c r="D127" s="25">
        <v>23</v>
      </c>
      <c r="E127" s="25">
        <v>17</v>
      </c>
      <c r="H127" s="34"/>
    </row>
    <row r="128" spans="1:8" x14ac:dyDescent="0.2">
      <c r="A128" s="26" t="s">
        <v>116</v>
      </c>
      <c r="B128" s="25">
        <v>96</v>
      </c>
      <c r="C128" s="25">
        <f t="shared" si="4"/>
        <v>168</v>
      </c>
      <c r="D128" s="25">
        <v>94</v>
      </c>
      <c r="E128" s="25">
        <v>74</v>
      </c>
      <c r="H128" s="34"/>
    </row>
    <row r="129" spans="1:8" x14ac:dyDescent="0.2">
      <c r="A129" s="26" t="s">
        <v>117</v>
      </c>
      <c r="B129" s="25">
        <v>27</v>
      </c>
      <c r="C129" s="25">
        <f t="shared" si="4"/>
        <v>61</v>
      </c>
      <c r="D129" s="25">
        <v>29</v>
      </c>
      <c r="E129" s="25">
        <v>32</v>
      </c>
      <c r="H129" s="34"/>
    </row>
    <row r="130" spans="1:8" x14ac:dyDescent="0.2">
      <c r="A130" s="26" t="s">
        <v>118</v>
      </c>
      <c r="B130" s="25">
        <v>19</v>
      </c>
      <c r="C130" s="25">
        <f t="shared" si="4"/>
        <v>37</v>
      </c>
      <c r="D130" s="25">
        <v>20</v>
      </c>
      <c r="E130" s="25">
        <v>17</v>
      </c>
      <c r="H130" s="34"/>
    </row>
    <row r="131" spans="1:8" x14ac:dyDescent="0.2">
      <c r="A131" s="26" t="s">
        <v>119</v>
      </c>
      <c r="B131" s="25">
        <v>159</v>
      </c>
      <c r="C131" s="25">
        <f t="shared" si="4"/>
        <v>609</v>
      </c>
      <c r="D131" s="25">
        <f>341-7</f>
        <v>334</v>
      </c>
      <c r="E131" s="25">
        <f>279-4</f>
        <v>275</v>
      </c>
      <c r="H131" s="34"/>
    </row>
    <row r="132" spans="1:8" x14ac:dyDescent="0.2">
      <c r="A132" s="26" t="s">
        <v>120</v>
      </c>
      <c r="B132" s="25">
        <v>414</v>
      </c>
      <c r="C132" s="25">
        <f t="shared" si="4"/>
        <v>1024</v>
      </c>
      <c r="D132" s="25">
        <v>495</v>
      </c>
      <c r="E132" s="25">
        <v>529</v>
      </c>
      <c r="H132" s="34"/>
    </row>
    <row r="133" spans="1:8" x14ac:dyDescent="0.2">
      <c r="A133" s="26" t="s">
        <v>121</v>
      </c>
      <c r="B133" s="25">
        <v>277</v>
      </c>
      <c r="C133" s="25">
        <f t="shared" si="4"/>
        <v>630</v>
      </c>
      <c r="D133" s="25">
        <v>324</v>
      </c>
      <c r="E133" s="25">
        <v>306</v>
      </c>
      <c r="H133" s="34"/>
    </row>
    <row r="134" spans="1:8" x14ac:dyDescent="0.2">
      <c r="A134" s="26" t="s">
        <v>132</v>
      </c>
      <c r="B134" s="25">
        <v>350</v>
      </c>
      <c r="C134" s="25">
        <f t="shared" si="4"/>
        <v>911</v>
      </c>
      <c r="D134" s="25">
        <v>441</v>
      </c>
      <c r="E134" s="25">
        <v>470</v>
      </c>
      <c r="H134" s="34"/>
    </row>
    <row r="135" spans="1:8" x14ac:dyDescent="0.2">
      <c r="A135" s="26" t="s">
        <v>122</v>
      </c>
      <c r="B135" s="25">
        <v>226</v>
      </c>
      <c r="C135" s="25">
        <f t="shared" si="4"/>
        <v>517</v>
      </c>
      <c r="D135" s="25">
        <v>240</v>
      </c>
      <c r="E135" s="25">
        <v>277</v>
      </c>
      <c r="H135" s="34"/>
    </row>
    <row r="136" spans="1:8" x14ac:dyDescent="0.2">
      <c r="A136" s="26" t="s">
        <v>123</v>
      </c>
      <c r="B136" s="25">
        <v>329</v>
      </c>
      <c r="C136" s="25">
        <f t="shared" si="4"/>
        <v>880</v>
      </c>
      <c r="D136" s="25">
        <v>421</v>
      </c>
      <c r="E136" s="25">
        <v>459</v>
      </c>
      <c r="H136" s="34"/>
    </row>
    <row r="137" spans="1:8" x14ac:dyDescent="0.2">
      <c r="A137" s="26" t="s">
        <v>124</v>
      </c>
      <c r="B137" s="25">
        <v>130</v>
      </c>
      <c r="C137" s="25">
        <f t="shared" si="4"/>
        <v>330</v>
      </c>
      <c r="D137" s="25">
        <v>150</v>
      </c>
      <c r="E137" s="25">
        <v>180</v>
      </c>
      <c r="H137" s="34"/>
    </row>
    <row r="138" spans="1:8" x14ac:dyDescent="0.2">
      <c r="A138" s="26" t="s">
        <v>125</v>
      </c>
      <c r="B138" s="25">
        <v>220</v>
      </c>
      <c r="C138" s="25">
        <f t="shared" si="4"/>
        <v>578</v>
      </c>
      <c r="D138" s="25">
        <v>299</v>
      </c>
      <c r="E138" s="25">
        <v>279</v>
      </c>
      <c r="H138" s="34"/>
    </row>
    <row r="139" spans="1:8" x14ac:dyDescent="0.2">
      <c r="A139" s="26" t="s">
        <v>126</v>
      </c>
      <c r="B139" s="25">
        <v>310</v>
      </c>
      <c r="C139" s="25">
        <f t="shared" si="4"/>
        <v>736</v>
      </c>
      <c r="D139" s="25">
        <v>357</v>
      </c>
      <c r="E139" s="25">
        <v>379</v>
      </c>
      <c r="H139" s="34"/>
    </row>
    <row r="140" spans="1:8" x14ac:dyDescent="0.2">
      <c r="A140" s="26" t="s">
        <v>127</v>
      </c>
      <c r="B140" s="25">
        <v>394</v>
      </c>
      <c r="C140" s="25">
        <f t="shared" si="4"/>
        <v>950</v>
      </c>
      <c r="D140" s="25">
        <v>478</v>
      </c>
      <c r="E140" s="25">
        <v>472</v>
      </c>
      <c r="H140" s="34"/>
    </row>
    <row r="141" spans="1:8" x14ac:dyDescent="0.2">
      <c r="A141" s="26" t="s">
        <v>128</v>
      </c>
      <c r="B141" s="25">
        <v>267</v>
      </c>
      <c r="C141" s="25">
        <f t="shared" si="4"/>
        <v>464</v>
      </c>
      <c r="D141" s="25">
        <v>243</v>
      </c>
      <c r="E141" s="25">
        <v>221</v>
      </c>
      <c r="H141" s="34"/>
    </row>
    <row r="142" spans="1:8" x14ac:dyDescent="0.2">
      <c r="A142" s="26" t="s">
        <v>129</v>
      </c>
      <c r="B142" s="25">
        <v>93</v>
      </c>
      <c r="C142" s="37">
        <f t="shared" si="4"/>
        <v>169</v>
      </c>
      <c r="D142" s="25">
        <v>87</v>
      </c>
      <c r="E142" s="25">
        <v>82</v>
      </c>
      <c r="H142" s="34"/>
    </row>
    <row r="143" spans="1:8" ht="13.8" thickBot="1" x14ac:dyDescent="0.25">
      <c r="A143" s="27" t="s">
        <v>130</v>
      </c>
      <c r="B143" s="28">
        <v>33</v>
      </c>
      <c r="C143" s="28">
        <f t="shared" si="4"/>
        <v>38</v>
      </c>
      <c r="D143" s="28">
        <v>16</v>
      </c>
      <c r="E143" s="28">
        <v>22</v>
      </c>
      <c r="H143" s="34"/>
    </row>
    <row r="144" spans="1:8" x14ac:dyDescent="0.2">
      <c r="A144" s="8"/>
      <c r="B144" s="37"/>
      <c r="C144" s="37"/>
      <c r="D144" s="37"/>
      <c r="E144" s="37"/>
    </row>
    <row r="145" spans="1:5" x14ac:dyDescent="0.2">
      <c r="A145" s="8" t="s">
        <v>164</v>
      </c>
      <c r="B145" s="29"/>
      <c r="C145" s="29"/>
      <c r="D145" s="29"/>
      <c r="E145" s="29"/>
    </row>
    <row r="146" spans="1:5" x14ac:dyDescent="0.2">
      <c r="B146" s="34"/>
      <c r="C146" s="34"/>
      <c r="D146" s="34"/>
      <c r="E146" s="34"/>
    </row>
    <row r="147" spans="1:5" x14ac:dyDescent="0.2">
      <c r="A147" s="33" t="s">
        <v>180</v>
      </c>
      <c r="B147" s="34"/>
      <c r="D147" s="34"/>
      <c r="E147" s="34"/>
    </row>
    <row r="148" spans="1:5" x14ac:dyDescent="0.2">
      <c r="A148" s="33" t="s">
        <v>179</v>
      </c>
      <c r="B148" s="34"/>
      <c r="D148" s="34"/>
      <c r="E148" s="34"/>
    </row>
    <row r="149" spans="1:5" x14ac:dyDescent="0.2">
      <c r="A149" s="36" t="s">
        <v>178</v>
      </c>
      <c r="B149" s="34"/>
      <c r="D149" s="34"/>
      <c r="E149" s="34"/>
    </row>
    <row r="150" spans="1:5" x14ac:dyDescent="0.2">
      <c r="A150" s="33" t="s">
        <v>176</v>
      </c>
    </row>
    <row r="151" spans="1:5" x14ac:dyDescent="0.2">
      <c r="A151" s="36" t="s">
        <v>177</v>
      </c>
      <c r="B151" s="34"/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6"/>
  <sheetViews>
    <sheetView workbookViewId="0">
      <pane ySplit="2" topLeftCell="A87" activePane="bottomLeft" state="frozen"/>
      <selection pane="bottomLeft"/>
    </sheetView>
  </sheetViews>
  <sheetFormatPr defaultColWidth="9" defaultRowHeight="13.2" x14ac:dyDescent="0.2"/>
  <cols>
    <col min="1" max="1" width="15.44140625" style="33" bestFit="1" customWidth="1"/>
    <col min="2" max="2" width="9" style="33"/>
    <col min="3" max="3" width="9" style="33" customWidth="1"/>
    <col min="4" max="16384" width="9" style="33"/>
  </cols>
  <sheetData>
    <row r="1" spans="1:8" ht="13.8" thickBot="1" x14ac:dyDescent="0.25">
      <c r="A1" s="38" t="s">
        <v>197</v>
      </c>
      <c r="B1" s="20"/>
      <c r="C1" s="20"/>
      <c r="D1" s="20"/>
      <c r="E1" s="20"/>
    </row>
    <row r="2" spans="1:8" ht="26.4" x14ac:dyDescent="0.2">
      <c r="A2" s="22" t="s">
        <v>138</v>
      </c>
      <c r="B2" s="35" t="s">
        <v>0</v>
      </c>
      <c r="C2" s="35" t="s">
        <v>134</v>
      </c>
      <c r="D2" s="35" t="s">
        <v>135</v>
      </c>
      <c r="E2" s="35" t="s">
        <v>136</v>
      </c>
    </row>
    <row r="3" spans="1:8" x14ac:dyDescent="0.2">
      <c r="A3" s="24" t="s">
        <v>1</v>
      </c>
      <c r="B3" s="25">
        <v>274</v>
      </c>
      <c r="C3" s="25">
        <f t="shared" ref="C3:C45" si="0">SUM(D3:E3)</f>
        <v>644</v>
      </c>
      <c r="D3" s="25">
        <v>316</v>
      </c>
      <c r="E3" s="25">
        <v>328</v>
      </c>
      <c r="H3" s="34"/>
    </row>
    <row r="4" spans="1:8" x14ac:dyDescent="0.2">
      <c r="A4" s="26" t="s">
        <v>2</v>
      </c>
      <c r="B4" s="25">
        <v>9</v>
      </c>
      <c r="C4" s="25">
        <f t="shared" si="0"/>
        <v>23</v>
      </c>
      <c r="D4" s="25">
        <v>12</v>
      </c>
      <c r="E4" s="25">
        <v>11</v>
      </c>
      <c r="H4" s="34"/>
    </row>
    <row r="5" spans="1:8" x14ac:dyDescent="0.2">
      <c r="A5" s="26" t="s">
        <v>4</v>
      </c>
      <c r="B5" s="25">
        <v>242</v>
      </c>
      <c r="C5" s="25">
        <f t="shared" si="0"/>
        <v>571</v>
      </c>
      <c r="D5" s="25">
        <v>259</v>
      </c>
      <c r="E5" s="25">
        <v>312</v>
      </c>
      <c r="H5" s="34"/>
    </row>
    <row r="6" spans="1:8" x14ac:dyDescent="0.2">
      <c r="A6" s="26" t="s">
        <v>3</v>
      </c>
      <c r="B6" s="25">
        <v>238</v>
      </c>
      <c r="C6" s="25">
        <f t="shared" si="0"/>
        <v>567</v>
      </c>
      <c r="D6" s="25">
        <v>275</v>
      </c>
      <c r="E6" s="25">
        <v>292</v>
      </c>
      <c r="H6" s="34"/>
    </row>
    <row r="7" spans="1:8" x14ac:dyDescent="0.2">
      <c r="A7" s="26" t="s">
        <v>5</v>
      </c>
      <c r="B7" s="25">
        <v>172</v>
      </c>
      <c r="C7" s="25">
        <f t="shared" si="0"/>
        <v>437</v>
      </c>
      <c r="D7" s="25">
        <v>208</v>
      </c>
      <c r="E7" s="25">
        <v>229</v>
      </c>
      <c r="H7" s="34"/>
    </row>
    <row r="8" spans="1:8" x14ac:dyDescent="0.2">
      <c r="A8" s="26" t="s">
        <v>6</v>
      </c>
      <c r="B8" s="25">
        <v>349</v>
      </c>
      <c r="C8" s="25">
        <f t="shared" si="0"/>
        <v>818</v>
      </c>
      <c r="D8" s="25">
        <v>377</v>
      </c>
      <c r="E8" s="25">
        <v>441</v>
      </c>
      <c r="H8" s="34"/>
    </row>
    <row r="9" spans="1:8" x14ac:dyDescent="0.2">
      <c r="A9" s="26" t="s">
        <v>7</v>
      </c>
      <c r="B9" s="25">
        <v>220</v>
      </c>
      <c r="C9" s="25">
        <f t="shared" si="0"/>
        <v>485</v>
      </c>
      <c r="D9" s="25">
        <v>226</v>
      </c>
      <c r="E9" s="25">
        <v>259</v>
      </c>
      <c r="H9" s="34"/>
    </row>
    <row r="10" spans="1:8" x14ac:dyDescent="0.2">
      <c r="A10" s="26" t="s">
        <v>8</v>
      </c>
      <c r="B10" s="25">
        <v>184</v>
      </c>
      <c r="C10" s="25">
        <f t="shared" si="0"/>
        <v>525</v>
      </c>
      <c r="D10" s="25">
        <v>251</v>
      </c>
      <c r="E10" s="25">
        <v>274</v>
      </c>
      <c r="H10" s="34"/>
    </row>
    <row r="11" spans="1:8" x14ac:dyDescent="0.2">
      <c r="A11" s="26" t="s">
        <v>9</v>
      </c>
      <c r="B11" s="25">
        <v>398</v>
      </c>
      <c r="C11" s="25">
        <f t="shared" si="0"/>
        <v>1080</v>
      </c>
      <c r="D11" s="25">
        <v>516</v>
      </c>
      <c r="E11" s="25">
        <v>564</v>
      </c>
      <c r="H11" s="34"/>
    </row>
    <row r="12" spans="1:8" x14ac:dyDescent="0.2">
      <c r="A12" s="26" t="s">
        <v>10</v>
      </c>
      <c r="B12" s="25">
        <v>347</v>
      </c>
      <c r="C12" s="25">
        <f t="shared" si="0"/>
        <v>891</v>
      </c>
      <c r="D12" s="25">
        <v>433</v>
      </c>
      <c r="E12" s="25">
        <v>458</v>
      </c>
      <c r="H12" s="34"/>
    </row>
    <row r="13" spans="1:8" x14ac:dyDescent="0.2">
      <c r="A13" s="26" t="s">
        <v>11</v>
      </c>
      <c r="B13" s="25">
        <v>404</v>
      </c>
      <c r="C13" s="25">
        <f t="shared" si="0"/>
        <v>1008</v>
      </c>
      <c r="D13" s="25">
        <v>488</v>
      </c>
      <c r="E13" s="25">
        <v>520</v>
      </c>
      <c r="H13" s="34"/>
    </row>
    <row r="14" spans="1:8" x14ac:dyDescent="0.2">
      <c r="A14" s="26" t="s">
        <v>12</v>
      </c>
      <c r="B14" s="25">
        <v>405</v>
      </c>
      <c r="C14" s="25">
        <f t="shared" si="0"/>
        <v>1106</v>
      </c>
      <c r="D14" s="25">
        <v>534</v>
      </c>
      <c r="E14" s="25">
        <v>572</v>
      </c>
      <c r="H14" s="34"/>
    </row>
    <row r="15" spans="1:8" x14ac:dyDescent="0.2">
      <c r="A15" s="26" t="s">
        <v>13</v>
      </c>
      <c r="B15" s="25">
        <v>121</v>
      </c>
      <c r="C15" s="25">
        <f t="shared" si="0"/>
        <v>324</v>
      </c>
      <c r="D15" s="25">
        <v>166</v>
      </c>
      <c r="E15" s="25">
        <v>158</v>
      </c>
      <c r="H15" s="34"/>
    </row>
    <row r="16" spans="1:8" x14ac:dyDescent="0.2">
      <c r="A16" s="26" t="s">
        <v>14</v>
      </c>
      <c r="B16" s="25">
        <v>163</v>
      </c>
      <c r="C16" s="25">
        <f t="shared" si="0"/>
        <v>443</v>
      </c>
      <c r="D16" s="25">
        <v>210</v>
      </c>
      <c r="E16" s="25">
        <v>233</v>
      </c>
      <c r="H16" s="34"/>
    </row>
    <row r="17" spans="1:8" x14ac:dyDescent="0.2">
      <c r="A17" s="26" t="s">
        <v>15</v>
      </c>
      <c r="B17" s="25">
        <v>195</v>
      </c>
      <c r="C17" s="25">
        <f t="shared" si="0"/>
        <v>483</v>
      </c>
      <c r="D17" s="25">
        <v>248</v>
      </c>
      <c r="E17" s="25">
        <v>235</v>
      </c>
      <c r="H17" s="34"/>
    </row>
    <row r="18" spans="1:8" x14ac:dyDescent="0.2">
      <c r="A18" s="26" t="s">
        <v>16</v>
      </c>
      <c r="B18" s="25">
        <v>67</v>
      </c>
      <c r="C18" s="25">
        <f t="shared" si="0"/>
        <v>211</v>
      </c>
      <c r="D18" s="25">
        <v>101</v>
      </c>
      <c r="E18" s="25">
        <v>110</v>
      </c>
      <c r="H18" s="34"/>
    </row>
    <row r="19" spans="1:8" x14ac:dyDescent="0.2">
      <c r="A19" s="26" t="s">
        <v>17</v>
      </c>
      <c r="B19" s="25">
        <v>255</v>
      </c>
      <c r="C19" s="25">
        <f t="shared" si="0"/>
        <v>684</v>
      </c>
      <c r="D19" s="25">
        <v>340</v>
      </c>
      <c r="E19" s="25">
        <v>344</v>
      </c>
      <c r="H19" s="34"/>
    </row>
    <row r="20" spans="1:8" x14ac:dyDescent="0.2">
      <c r="A20" s="26" t="s">
        <v>18</v>
      </c>
      <c r="B20" s="25">
        <v>264</v>
      </c>
      <c r="C20" s="25">
        <f t="shared" si="0"/>
        <v>639</v>
      </c>
      <c r="D20" s="25">
        <v>304</v>
      </c>
      <c r="E20" s="25">
        <v>335</v>
      </c>
      <c r="H20" s="34"/>
    </row>
    <row r="21" spans="1:8" x14ac:dyDescent="0.2">
      <c r="A21" s="26" t="s">
        <v>19</v>
      </c>
      <c r="B21" s="25">
        <v>480</v>
      </c>
      <c r="C21" s="25">
        <f t="shared" si="0"/>
        <v>1347</v>
      </c>
      <c r="D21" s="25">
        <v>652</v>
      </c>
      <c r="E21" s="25">
        <v>695</v>
      </c>
      <c r="H21" s="34"/>
    </row>
    <row r="22" spans="1:8" x14ac:dyDescent="0.2">
      <c r="A22" s="26" t="s">
        <v>20</v>
      </c>
      <c r="B22" s="25">
        <v>333</v>
      </c>
      <c r="C22" s="25">
        <f t="shared" si="0"/>
        <v>998</v>
      </c>
      <c r="D22" s="25">
        <v>475</v>
      </c>
      <c r="E22" s="25">
        <v>523</v>
      </c>
      <c r="H22" s="34"/>
    </row>
    <row r="23" spans="1:8" x14ac:dyDescent="0.2">
      <c r="A23" s="26" t="s">
        <v>21</v>
      </c>
      <c r="B23" s="25">
        <v>697</v>
      </c>
      <c r="C23" s="25">
        <f t="shared" si="0"/>
        <v>1902</v>
      </c>
      <c r="D23" s="25">
        <v>877</v>
      </c>
      <c r="E23" s="25">
        <v>1025</v>
      </c>
      <c r="H23" s="34"/>
    </row>
    <row r="24" spans="1:8" x14ac:dyDescent="0.2">
      <c r="A24" s="26" t="s">
        <v>22</v>
      </c>
      <c r="B24" s="25">
        <v>401</v>
      </c>
      <c r="C24" s="25">
        <f t="shared" si="0"/>
        <v>1121</v>
      </c>
      <c r="D24" s="25">
        <v>538</v>
      </c>
      <c r="E24" s="25">
        <v>583</v>
      </c>
      <c r="H24" s="34"/>
    </row>
    <row r="25" spans="1:8" x14ac:dyDescent="0.2">
      <c r="A25" s="26" t="s">
        <v>183</v>
      </c>
      <c r="B25" s="25">
        <v>111</v>
      </c>
      <c r="C25" s="25">
        <f t="shared" si="0"/>
        <v>380</v>
      </c>
      <c r="D25" s="25">
        <v>198</v>
      </c>
      <c r="E25" s="25">
        <v>182</v>
      </c>
      <c r="H25" s="34"/>
    </row>
    <row r="26" spans="1:8" x14ac:dyDescent="0.2">
      <c r="A26" s="26" t="s">
        <v>142</v>
      </c>
      <c r="B26" s="25">
        <v>370</v>
      </c>
      <c r="C26" s="25">
        <f t="shared" si="0"/>
        <v>806</v>
      </c>
      <c r="D26" s="25">
        <v>361</v>
      </c>
      <c r="E26" s="25">
        <v>445</v>
      </c>
      <c r="H26" s="34"/>
    </row>
    <row r="27" spans="1:8" x14ac:dyDescent="0.2">
      <c r="A27" s="26" t="s">
        <v>143</v>
      </c>
      <c r="B27" s="25">
        <v>275</v>
      </c>
      <c r="C27" s="25">
        <f t="shared" si="0"/>
        <v>641</v>
      </c>
      <c r="D27" s="25">
        <v>311</v>
      </c>
      <c r="E27" s="25">
        <v>330</v>
      </c>
      <c r="H27" s="34"/>
    </row>
    <row r="28" spans="1:8" x14ac:dyDescent="0.2">
      <c r="A28" s="26" t="s">
        <v>144</v>
      </c>
      <c r="B28" s="25">
        <v>338</v>
      </c>
      <c r="C28" s="25">
        <f t="shared" si="0"/>
        <v>738</v>
      </c>
      <c r="D28" s="25">
        <v>345</v>
      </c>
      <c r="E28" s="25">
        <v>393</v>
      </c>
      <c r="H28" s="34"/>
    </row>
    <row r="29" spans="1:8" x14ac:dyDescent="0.2">
      <c r="A29" s="26" t="s">
        <v>145</v>
      </c>
      <c r="B29" s="25">
        <v>236</v>
      </c>
      <c r="C29" s="25">
        <f t="shared" si="0"/>
        <v>527</v>
      </c>
      <c r="D29" s="25">
        <v>248</v>
      </c>
      <c r="E29" s="25">
        <v>279</v>
      </c>
      <c r="H29" s="34"/>
    </row>
    <row r="30" spans="1:8" x14ac:dyDescent="0.2">
      <c r="A30" s="26" t="s">
        <v>146</v>
      </c>
      <c r="B30" s="25">
        <v>277</v>
      </c>
      <c r="C30" s="25">
        <f t="shared" si="0"/>
        <v>648</v>
      </c>
      <c r="D30" s="25">
        <v>282</v>
      </c>
      <c r="E30" s="25">
        <v>366</v>
      </c>
      <c r="H30" s="34"/>
    </row>
    <row r="31" spans="1:8" x14ac:dyDescent="0.2">
      <c r="A31" s="26" t="s">
        <v>147</v>
      </c>
      <c r="B31" s="25">
        <v>239</v>
      </c>
      <c r="C31" s="25">
        <f t="shared" si="0"/>
        <v>580</v>
      </c>
      <c r="D31" s="25">
        <v>261</v>
      </c>
      <c r="E31" s="25">
        <v>319</v>
      </c>
      <c r="H31" s="34"/>
    </row>
    <row r="32" spans="1:8" x14ac:dyDescent="0.2">
      <c r="A32" s="26" t="s">
        <v>148</v>
      </c>
      <c r="B32" s="25">
        <v>309</v>
      </c>
      <c r="C32" s="25">
        <f t="shared" si="0"/>
        <v>715</v>
      </c>
      <c r="D32" s="25">
        <v>334</v>
      </c>
      <c r="E32" s="25">
        <v>381</v>
      </c>
      <c r="H32" s="34"/>
    </row>
    <row r="33" spans="1:8" x14ac:dyDescent="0.2">
      <c r="A33" s="26" t="s">
        <v>30</v>
      </c>
      <c r="B33" s="25">
        <v>324</v>
      </c>
      <c r="C33" s="25">
        <f t="shared" si="0"/>
        <v>831</v>
      </c>
      <c r="D33" s="25">
        <v>390</v>
      </c>
      <c r="E33" s="25">
        <v>441</v>
      </c>
      <c r="H33" s="34"/>
    </row>
    <row r="34" spans="1:8" x14ac:dyDescent="0.2">
      <c r="A34" s="26" t="s">
        <v>149</v>
      </c>
      <c r="B34" s="25">
        <v>158</v>
      </c>
      <c r="C34" s="25">
        <f t="shared" si="0"/>
        <v>407</v>
      </c>
      <c r="D34" s="25">
        <v>194</v>
      </c>
      <c r="E34" s="25">
        <v>213</v>
      </c>
      <c r="H34" s="34"/>
    </row>
    <row r="35" spans="1:8" x14ac:dyDescent="0.2">
      <c r="A35" s="26" t="s">
        <v>150</v>
      </c>
      <c r="B35" s="25">
        <v>304</v>
      </c>
      <c r="C35" s="25">
        <f t="shared" si="0"/>
        <v>772</v>
      </c>
      <c r="D35" s="25">
        <v>364</v>
      </c>
      <c r="E35" s="25">
        <v>408</v>
      </c>
      <c r="H35" s="34"/>
    </row>
    <row r="36" spans="1:8" x14ac:dyDescent="0.2">
      <c r="A36" s="26" t="s">
        <v>151</v>
      </c>
      <c r="B36" s="25">
        <v>153</v>
      </c>
      <c r="C36" s="25">
        <f t="shared" si="0"/>
        <v>383</v>
      </c>
      <c r="D36" s="25">
        <v>166</v>
      </c>
      <c r="E36" s="25">
        <v>217</v>
      </c>
      <c r="H36" s="34"/>
    </row>
    <row r="37" spans="1:8" x14ac:dyDescent="0.2">
      <c r="A37" s="26" t="s">
        <v>152</v>
      </c>
      <c r="B37" s="25">
        <v>164</v>
      </c>
      <c r="C37" s="25">
        <f t="shared" si="0"/>
        <v>387</v>
      </c>
      <c r="D37" s="25">
        <v>193</v>
      </c>
      <c r="E37" s="25">
        <v>194</v>
      </c>
      <c r="H37" s="34"/>
    </row>
    <row r="38" spans="1:8" x14ac:dyDescent="0.2">
      <c r="A38" s="26" t="s">
        <v>153</v>
      </c>
      <c r="B38" s="25">
        <v>174</v>
      </c>
      <c r="C38" s="25">
        <f t="shared" si="0"/>
        <v>397</v>
      </c>
      <c r="D38" s="25">
        <v>176</v>
      </c>
      <c r="E38" s="25">
        <v>221</v>
      </c>
      <c r="H38" s="34"/>
    </row>
    <row r="39" spans="1:8" x14ac:dyDescent="0.2">
      <c r="A39" s="26" t="s">
        <v>154</v>
      </c>
      <c r="B39" s="25">
        <v>179</v>
      </c>
      <c r="C39" s="25">
        <f t="shared" si="0"/>
        <v>443</v>
      </c>
      <c r="D39" s="25">
        <v>201</v>
      </c>
      <c r="E39" s="25">
        <v>242</v>
      </c>
      <c r="H39" s="34"/>
    </row>
    <row r="40" spans="1:8" x14ac:dyDescent="0.2">
      <c r="A40" s="26" t="s">
        <v>155</v>
      </c>
      <c r="B40" s="25">
        <v>184</v>
      </c>
      <c r="C40" s="25">
        <f t="shared" si="0"/>
        <v>484</v>
      </c>
      <c r="D40" s="25">
        <v>231</v>
      </c>
      <c r="E40" s="25">
        <v>253</v>
      </c>
      <c r="H40" s="34"/>
    </row>
    <row r="41" spans="1:8" x14ac:dyDescent="0.2">
      <c r="A41" s="26" t="s">
        <v>156</v>
      </c>
      <c r="B41" s="25">
        <v>288</v>
      </c>
      <c r="C41" s="25">
        <f t="shared" si="0"/>
        <v>692</v>
      </c>
      <c r="D41" s="25">
        <v>323</v>
      </c>
      <c r="E41" s="25">
        <v>369</v>
      </c>
      <c r="H41" s="34"/>
    </row>
    <row r="42" spans="1:8" x14ac:dyDescent="0.2">
      <c r="A42" s="26" t="s">
        <v>157</v>
      </c>
      <c r="B42" s="25">
        <v>353</v>
      </c>
      <c r="C42" s="25">
        <f t="shared" si="0"/>
        <v>1011</v>
      </c>
      <c r="D42" s="25">
        <v>492</v>
      </c>
      <c r="E42" s="25">
        <v>519</v>
      </c>
      <c r="H42" s="34"/>
    </row>
    <row r="43" spans="1:8" x14ac:dyDescent="0.2">
      <c r="A43" s="26" t="s">
        <v>158</v>
      </c>
      <c r="B43" s="25">
        <v>222</v>
      </c>
      <c r="C43" s="25">
        <f t="shared" si="0"/>
        <v>647</v>
      </c>
      <c r="D43" s="25">
        <v>322</v>
      </c>
      <c r="E43" s="25">
        <v>325</v>
      </c>
      <c r="H43" s="34"/>
    </row>
    <row r="44" spans="1:8" x14ac:dyDescent="0.2">
      <c r="A44" s="26" t="s">
        <v>159</v>
      </c>
      <c r="B44" s="25">
        <v>186</v>
      </c>
      <c r="C44" s="25">
        <f t="shared" si="0"/>
        <v>659</v>
      </c>
      <c r="D44" s="25">
        <v>332</v>
      </c>
      <c r="E44" s="25">
        <v>327</v>
      </c>
      <c r="H44" s="34"/>
    </row>
    <row r="45" spans="1:8" x14ac:dyDescent="0.2">
      <c r="A45" s="26" t="s">
        <v>160</v>
      </c>
      <c r="B45" s="25">
        <v>311</v>
      </c>
      <c r="C45" s="25">
        <f t="shared" si="0"/>
        <v>1068</v>
      </c>
      <c r="D45" s="25">
        <v>501</v>
      </c>
      <c r="E45" s="25">
        <v>567</v>
      </c>
      <c r="H45" s="34"/>
    </row>
    <row r="46" spans="1:8" x14ac:dyDescent="0.2">
      <c r="A46" s="26" t="s">
        <v>43</v>
      </c>
      <c r="B46" s="25"/>
      <c r="C46" s="25"/>
      <c r="D46" s="25"/>
      <c r="E46" s="25"/>
      <c r="H46" s="34"/>
    </row>
    <row r="47" spans="1:8" x14ac:dyDescent="0.2">
      <c r="A47" s="26" t="s">
        <v>44</v>
      </c>
      <c r="B47" s="25">
        <v>320</v>
      </c>
      <c r="C47" s="25">
        <f t="shared" ref="C47:C65" si="1">SUM(D47:E47)</f>
        <v>946</v>
      </c>
      <c r="D47" s="25">
        <v>496</v>
      </c>
      <c r="E47" s="25">
        <v>450</v>
      </c>
      <c r="H47" s="34"/>
    </row>
    <row r="48" spans="1:8" x14ac:dyDescent="0.2">
      <c r="A48" s="26" t="s">
        <v>45</v>
      </c>
      <c r="B48" s="25">
        <v>789</v>
      </c>
      <c r="C48" s="25">
        <f t="shared" si="1"/>
        <v>2024</v>
      </c>
      <c r="D48" s="25">
        <v>957</v>
      </c>
      <c r="E48" s="25">
        <v>1067</v>
      </c>
      <c r="H48" s="34"/>
    </row>
    <row r="49" spans="1:8" x14ac:dyDescent="0.2">
      <c r="A49" s="26" t="s">
        <v>46</v>
      </c>
      <c r="B49" s="25">
        <v>363</v>
      </c>
      <c r="C49" s="25">
        <f t="shared" si="1"/>
        <v>827</v>
      </c>
      <c r="D49" s="25">
        <v>366</v>
      </c>
      <c r="E49" s="25">
        <v>461</v>
      </c>
      <c r="H49" s="34"/>
    </row>
    <row r="50" spans="1:8" x14ac:dyDescent="0.2">
      <c r="A50" s="26" t="s">
        <v>137</v>
      </c>
      <c r="B50" s="25">
        <v>452</v>
      </c>
      <c r="C50" s="25">
        <f t="shared" si="1"/>
        <v>1063</v>
      </c>
      <c r="D50" s="25">
        <v>510</v>
      </c>
      <c r="E50" s="25">
        <v>553</v>
      </c>
      <c r="H50" s="34"/>
    </row>
    <row r="51" spans="1:8" x14ac:dyDescent="0.2">
      <c r="A51" s="26" t="s">
        <v>182</v>
      </c>
      <c r="B51" s="25">
        <v>285</v>
      </c>
      <c r="C51" s="25">
        <f t="shared" si="1"/>
        <v>871</v>
      </c>
      <c r="D51" s="25">
        <v>419</v>
      </c>
      <c r="E51" s="25">
        <v>452</v>
      </c>
      <c r="H51" s="34"/>
    </row>
    <row r="52" spans="1:8" x14ac:dyDescent="0.2">
      <c r="A52" s="26" t="s">
        <v>168</v>
      </c>
      <c r="B52" s="25">
        <v>96</v>
      </c>
      <c r="C52" s="25">
        <f t="shared" si="1"/>
        <v>252</v>
      </c>
      <c r="D52" s="25">
        <v>121</v>
      </c>
      <c r="E52" s="25">
        <v>131</v>
      </c>
      <c r="F52" s="37"/>
      <c r="H52" s="34"/>
    </row>
    <row r="53" spans="1:8" x14ac:dyDescent="0.2">
      <c r="A53" s="26" t="s">
        <v>169</v>
      </c>
      <c r="B53" s="25">
        <v>34</v>
      </c>
      <c r="C53" s="25">
        <f t="shared" si="1"/>
        <v>105</v>
      </c>
      <c r="D53" s="25">
        <v>47</v>
      </c>
      <c r="E53" s="25">
        <v>58</v>
      </c>
      <c r="H53" s="34"/>
    </row>
    <row r="54" spans="1:8" x14ac:dyDescent="0.2">
      <c r="A54" s="26" t="s">
        <v>47</v>
      </c>
      <c r="B54" s="25">
        <v>618</v>
      </c>
      <c r="C54" s="25">
        <f t="shared" si="1"/>
        <v>1349</v>
      </c>
      <c r="D54" s="25">
        <v>662</v>
      </c>
      <c r="E54" s="25">
        <v>687</v>
      </c>
      <c r="H54" s="34"/>
    </row>
    <row r="55" spans="1:8" x14ac:dyDescent="0.2">
      <c r="A55" s="26" t="s">
        <v>48</v>
      </c>
      <c r="B55" s="25">
        <v>686</v>
      </c>
      <c r="C55" s="25">
        <f t="shared" si="1"/>
        <v>1564</v>
      </c>
      <c r="D55" s="25">
        <v>767</v>
      </c>
      <c r="E55" s="25">
        <v>797</v>
      </c>
      <c r="H55" s="34"/>
    </row>
    <row r="56" spans="1:8" x14ac:dyDescent="0.2">
      <c r="A56" s="26" t="s">
        <v>49</v>
      </c>
      <c r="B56" s="25">
        <v>927</v>
      </c>
      <c r="C56" s="25">
        <f t="shared" si="1"/>
        <v>1793</v>
      </c>
      <c r="D56" s="25">
        <v>836</v>
      </c>
      <c r="E56" s="25">
        <v>957</v>
      </c>
      <c r="H56" s="34"/>
    </row>
    <row r="57" spans="1:8" x14ac:dyDescent="0.2">
      <c r="A57" s="26" t="s">
        <v>50</v>
      </c>
      <c r="B57" s="25">
        <v>543</v>
      </c>
      <c r="C57" s="25">
        <f t="shared" si="1"/>
        <v>1191</v>
      </c>
      <c r="D57" s="25">
        <v>583</v>
      </c>
      <c r="E57" s="25">
        <v>608</v>
      </c>
      <c r="H57" s="34"/>
    </row>
    <row r="58" spans="1:8" x14ac:dyDescent="0.2">
      <c r="A58" s="26" t="s">
        <v>51</v>
      </c>
      <c r="B58" s="25">
        <v>265</v>
      </c>
      <c r="C58" s="25">
        <f t="shared" si="1"/>
        <v>566</v>
      </c>
      <c r="D58" s="25">
        <v>277</v>
      </c>
      <c r="E58" s="25">
        <v>289</v>
      </c>
      <c r="H58" s="34"/>
    </row>
    <row r="59" spans="1:8" x14ac:dyDescent="0.2">
      <c r="A59" s="26" t="s">
        <v>52</v>
      </c>
      <c r="B59" s="25">
        <v>632</v>
      </c>
      <c r="C59" s="25">
        <f t="shared" si="1"/>
        <v>1628</v>
      </c>
      <c r="D59" s="25">
        <v>785</v>
      </c>
      <c r="E59" s="25">
        <v>843</v>
      </c>
      <c r="H59" s="34"/>
    </row>
    <row r="60" spans="1:8" x14ac:dyDescent="0.2">
      <c r="A60" s="26" t="s">
        <v>53</v>
      </c>
      <c r="B60" s="25">
        <v>245</v>
      </c>
      <c r="C60" s="25">
        <f t="shared" si="1"/>
        <v>632</v>
      </c>
      <c r="D60" s="25">
        <v>294</v>
      </c>
      <c r="E60" s="25">
        <v>338</v>
      </c>
      <c r="H60" s="34"/>
    </row>
    <row r="61" spans="1:8" x14ac:dyDescent="0.2">
      <c r="A61" s="26" t="s">
        <v>131</v>
      </c>
      <c r="B61" s="25">
        <v>1195</v>
      </c>
      <c r="C61" s="25">
        <f t="shared" si="1"/>
        <v>2148</v>
      </c>
      <c r="D61" s="25">
        <v>918</v>
      </c>
      <c r="E61" s="25">
        <v>1230</v>
      </c>
      <c r="H61" s="34"/>
    </row>
    <row r="62" spans="1:8" x14ac:dyDescent="0.2">
      <c r="A62" s="26" t="s">
        <v>54</v>
      </c>
      <c r="B62" s="25">
        <v>585</v>
      </c>
      <c r="C62" s="25">
        <f t="shared" si="1"/>
        <v>1286</v>
      </c>
      <c r="D62" s="25">
        <v>621</v>
      </c>
      <c r="E62" s="25">
        <v>665</v>
      </c>
      <c r="H62" s="34"/>
    </row>
    <row r="63" spans="1:8" x14ac:dyDescent="0.2">
      <c r="A63" s="26" t="s">
        <v>55</v>
      </c>
      <c r="B63" s="25">
        <v>504</v>
      </c>
      <c r="C63" s="25">
        <f t="shared" si="1"/>
        <v>1157</v>
      </c>
      <c r="D63" s="25">
        <v>534</v>
      </c>
      <c r="E63" s="25">
        <v>623</v>
      </c>
      <c r="H63" s="34"/>
    </row>
    <row r="64" spans="1:8" x14ac:dyDescent="0.2">
      <c r="A64" s="26" t="s">
        <v>56</v>
      </c>
      <c r="B64" s="25">
        <v>661</v>
      </c>
      <c r="C64" s="25">
        <f t="shared" si="1"/>
        <v>1544</v>
      </c>
      <c r="D64" s="25">
        <v>718</v>
      </c>
      <c r="E64" s="25">
        <v>826</v>
      </c>
      <c r="H64" s="34"/>
    </row>
    <row r="65" spans="1:8" x14ac:dyDescent="0.2">
      <c r="A65" s="26" t="s">
        <v>57</v>
      </c>
      <c r="B65" s="25">
        <v>143</v>
      </c>
      <c r="C65" s="25">
        <f t="shared" si="1"/>
        <v>343</v>
      </c>
      <c r="D65" s="25">
        <v>156</v>
      </c>
      <c r="E65" s="25">
        <v>187</v>
      </c>
      <c r="H65" s="34"/>
    </row>
    <row r="66" spans="1:8" x14ac:dyDescent="0.2">
      <c r="A66" s="26" t="s">
        <v>161</v>
      </c>
      <c r="B66" s="25"/>
      <c r="C66" s="25"/>
      <c r="D66" s="25"/>
      <c r="E66" s="25"/>
      <c r="H66" s="34"/>
    </row>
    <row r="67" spans="1:8" x14ac:dyDescent="0.2">
      <c r="A67" s="26" t="s">
        <v>58</v>
      </c>
      <c r="B67" s="25">
        <v>1572</v>
      </c>
      <c r="C67" s="25">
        <f t="shared" ref="C67:C89" si="2">SUM(D67:E67)</f>
        <v>3716</v>
      </c>
      <c r="D67" s="25">
        <v>1779</v>
      </c>
      <c r="E67" s="25">
        <v>1937</v>
      </c>
      <c r="H67" s="34"/>
    </row>
    <row r="68" spans="1:8" x14ac:dyDescent="0.2">
      <c r="A68" s="26" t="s">
        <v>59</v>
      </c>
      <c r="B68" s="25">
        <v>666</v>
      </c>
      <c r="C68" s="25">
        <f t="shared" si="2"/>
        <v>1411</v>
      </c>
      <c r="D68" s="25">
        <v>662</v>
      </c>
      <c r="E68" s="25">
        <v>749</v>
      </c>
      <c r="H68" s="34"/>
    </row>
    <row r="69" spans="1:8" x14ac:dyDescent="0.2">
      <c r="A69" s="26" t="s">
        <v>60</v>
      </c>
      <c r="B69" s="25">
        <v>221</v>
      </c>
      <c r="C69" s="25">
        <f t="shared" si="2"/>
        <v>475</v>
      </c>
      <c r="D69" s="25">
        <v>217</v>
      </c>
      <c r="E69" s="25">
        <v>258</v>
      </c>
      <c r="H69" s="34"/>
    </row>
    <row r="70" spans="1:8" x14ac:dyDescent="0.2">
      <c r="A70" s="26" t="s">
        <v>61</v>
      </c>
      <c r="B70" s="25">
        <v>464</v>
      </c>
      <c r="C70" s="25">
        <f t="shared" si="2"/>
        <v>909</v>
      </c>
      <c r="D70" s="25">
        <v>435</v>
      </c>
      <c r="E70" s="25">
        <v>474</v>
      </c>
      <c r="H70" s="34"/>
    </row>
    <row r="71" spans="1:8" x14ac:dyDescent="0.2">
      <c r="A71" s="26" t="s">
        <v>62</v>
      </c>
      <c r="B71" s="25">
        <v>408</v>
      </c>
      <c r="C71" s="25">
        <f t="shared" si="2"/>
        <v>1127</v>
      </c>
      <c r="D71" s="25">
        <v>524</v>
      </c>
      <c r="E71" s="25">
        <v>603</v>
      </c>
      <c r="H71" s="34"/>
    </row>
    <row r="72" spans="1:8" x14ac:dyDescent="0.2">
      <c r="A72" s="26" t="s">
        <v>63</v>
      </c>
      <c r="B72" s="25">
        <v>21</v>
      </c>
      <c r="C72" s="25">
        <f t="shared" si="2"/>
        <v>24</v>
      </c>
      <c r="D72" s="25">
        <v>14</v>
      </c>
      <c r="E72" s="25">
        <v>10</v>
      </c>
      <c r="H72" s="34"/>
    </row>
    <row r="73" spans="1:8" x14ac:dyDescent="0.2">
      <c r="A73" s="26" t="s">
        <v>64</v>
      </c>
      <c r="B73" s="25">
        <v>467</v>
      </c>
      <c r="C73" s="25">
        <f t="shared" si="2"/>
        <v>1132</v>
      </c>
      <c r="D73" s="25">
        <v>543</v>
      </c>
      <c r="E73" s="25">
        <v>589</v>
      </c>
      <c r="H73" s="34"/>
    </row>
    <row r="74" spans="1:8" x14ac:dyDescent="0.2">
      <c r="A74" s="26" t="s">
        <v>65</v>
      </c>
      <c r="B74" s="25">
        <v>223</v>
      </c>
      <c r="C74" s="25">
        <f t="shared" si="2"/>
        <v>453</v>
      </c>
      <c r="D74" s="25">
        <v>223</v>
      </c>
      <c r="E74" s="25">
        <v>230</v>
      </c>
      <c r="H74" s="34"/>
    </row>
    <row r="75" spans="1:8" x14ac:dyDescent="0.2">
      <c r="A75" s="26" t="s">
        <v>66</v>
      </c>
      <c r="B75" s="25">
        <v>184</v>
      </c>
      <c r="C75" s="25">
        <f t="shared" si="2"/>
        <v>414</v>
      </c>
      <c r="D75" s="25">
        <v>194</v>
      </c>
      <c r="E75" s="25">
        <v>220</v>
      </c>
      <c r="H75" s="34"/>
    </row>
    <row r="76" spans="1:8" x14ac:dyDescent="0.2">
      <c r="A76" s="26" t="s">
        <v>67</v>
      </c>
      <c r="B76" s="25">
        <v>165</v>
      </c>
      <c r="C76" s="25">
        <f t="shared" si="2"/>
        <v>386</v>
      </c>
      <c r="D76" s="25">
        <v>195</v>
      </c>
      <c r="E76" s="25">
        <v>191</v>
      </c>
      <c r="H76" s="34"/>
    </row>
    <row r="77" spans="1:8" x14ac:dyDescent="0.2">
      <c r="A77" s="26" t="s">
        <v>68</v>
      </c>
      <c r="B77" s="25">
        <v>244</v>
      </c>
      <c r="C77" s="25">
        <f t="shared" si="2"/>
        <v>609</v>
      </c>
      <c r="D77" s="25">
        <v>278</v>
      </c>
      <c r="E77" s="25">
        <v>331</v>
      </c>
      <c r="H77" s="34"/>
    </row>
    <row r="78" spans="1:8" x14ac:dyDescent="0.2">
      <c r="A78" s="26" t="s">
        <v>69</v>
      </c>
      <c r="B78" s="25">
        <v>218</v>
      </c>
      <c r="C78" s="25">
        <f t="shared" si="2"/>
        <v>583</v>
      </c>
      <c r="D78" s="25">
        <v>271</v>
      </c>
      <c r="E78" s="25">
        <v>312</v>
      </c>
      <c r="H78" s="34"/>
    </row>
    <row r="79" spans="1:8" x14ac:dyDescent="0.2">
      <c r="A79" s="26" t="s">
        <v>70</v>
      </c>
      <c r="B79" s="25">
        <v>201</v>
      </c>
      <c r="C79" s="25">
        <f t="shared" si="2"/>
        <v>483</v>
      </c>
      <c r="D79" s="25">
        <v>252</v>
      </c>
      <c r="E79" s="25">
        <v>231</v>
      </c>
      <c r="H79" s="34"/>
    </row>
    <row r="80" spans="1:8" x14ac:dyDescent="0.2">
      <c r="A80" s="26" t="s">
        <v>71</v>
      </c>
      <c r="B80" s="25">
        <v>176</v>
      </c>
      <c r="C80" s="25">
        <f t="shared" si="2"/>
        <v>456</v>
      </c>
      <c r="D80" s="25">
        <v>233</v>
      </c>
      <c r="E80" s="25">
        <v>223</v>
      </c>
      <c r="F80" s="37"/>
      <c r="H80" s="34"/>
    </row>
    <row r="81" spans="1:8" x14ac:dyDescent="0.2">
      <c r="A81" s="26" t="s">
        <v>72</v>
      </c>
      <c r="B81" s="25">
        <v>92</v>
      </c>
      <c r="C81" s="25">
        <f t="shared" si="2"/>
        <v>178</v>
      </c>
      <c r="D81" s="25">
        <v>85</v>
      </c>
      <c r="E81" s="25">
        <v>93</v>
      </c>
      <c r="H81" s="34"/>
    </row>
    <row r="82" spans="1:8" x14ac:dyDescent="0.2">
      <c r="A82" s="26" t="s">
        <v>73</v>
      </c>
      <c r="B82" s="25">
        <v>157</v>
      </c>
      <c r="C82" s="25">
        <f t="shared" si="2"/>
        <v>342</v>
      </c>
      <c r="D82" s="25">
        <v>138</v>
      </c>
      <c r="E82" s="25">
        <v>204</v>
      </c>
      <c r="H82" s="34"/>
    </row>
    <row r="83" spans="1:8" x14ac:dyDescent="0.2">
      <c r="A83" s="26" t="s">
        <v>74</v>
      </c>
      <c r="B83" s="25">
        <v>125</v>
      </c>
      <c r="C83" s="25">
        <f t="shared" si="2"/>
        <v>304</v>
      </c>
      <c r="D83" s="25">
        <v>159</v>
      </c>
      <c r="E83" s="25">
        <v>145</v>
      </c>
      <c r="H83" s="34"/>
    </row>
    <row r="84" spans="1:8" x14ac:dyDescent="0.2">
      <c r="A84" s="26" t="s">
        <v>75</v>
      </c>
      <c r="B84" s="25">
        <v>267</v>
      </c>
      <c r="C84" s="25">
        <f t="shared" si="2"/>
        <v>672</v>
      </c>
      <c r="D84" s="25">
        <v>324</v>
      </c>
      <c r="E84" s="25">
        <v>348</v>
      </c>
      <c r="H84" s="34"/>
    </row>
    <row r="85" spans="1:8" x14ac:dyDescent="0.2">
      <c r="A85" s="26" t="s">
        <v>76</v>
      </c>
      <c r="B85" s="25">
        <v>263</v>
      </c>
      <c r="C85" s="25">
        <f t="shared" si="2"/>
        <v>637</v>
      </c>
      <c r="D85" s="25">
        <v>300</v>
      </c>
      <c r="E85" s="25">
        <v>337</v>
      </c>
      <c r="H85" s="34"/>
    </row>
    <row r="86" spans="1:8" x14ac:dyDescent="0.2">
      <c r="A86" s="26" t="s">
        <v>77</v>
      </c>
      <c r="B86" s="25">
        <v>275</v>
      </c>
      <c r="C86" s="25">
        <f t="shared" si="2"/>
        <v>659</v>
      </c>
      <c r="D86" s="25">
        <v>319</v>
      </c>
      <c r="E86" s="25">
        <v>340</v>
      </c>
      <c r="H86" s="34"/>
    </row>
    <row r="87" spans="1:8" x14ac:dyDescent="0.2">
      <c r="A87" s="26" t="s">
        <v>78</v>
      </c>
      <c r="B87" s="25">
        <v>557</v>
      </c>
      <c r="C87" s="25">
        <f t="shared" si="2"/>
        <v>1361</v>
      </c>
      <c r="D87" s="25">
        <v>674</v>
      </c>
      <c r="E87" s="25">
        <v>687</v>
      </c>
      <c r="H87" s="34"/>
    </row>
    <row r="88" spans="1:8" x14ac:dyDescent="0.2">
      <c r="A88" s="26" t="s">
        <v>79</v>
      </c>
      <c r="B88" s="25">
        <v>494</v>
      </c>
      <c r="C88" s="25">
        <f t="shared" si="2"/>
        <v>1184</v>
      </c>
      <c r="D88" s="25">
        <v>563</v>
      </c>
      <c r="E88" s="25">
        <v>621</v>
      </c>
      <c r="H88" s="34"/>
    </row>
    <row r="89" spans="1:8" x14ac:dyDescent="0.2">
      <c r="A89" s="26" t="s">
        <v>80</v>
      </c>
      <c r="B89" s="25">
        <v>367</v>
      </c>
      <c r="C89" s="25">
        <f t="shared" si="2"/>
        <v>999</v>
      </c>
      <c r="D89" s="25">
        <v>510</v>
      </c>
      <c r="E89" s="25">
        <v>489</v>
      </c>
      <c r="H89" s="34"/>
    </row>
    <row r="90" spans="1:8" x14ac:dyDescent="0.2">
      <c r="A90" s="26" t="s">
        <v>81</v>
      </c>
      <c r="B90" s="30"/>
      <c r="C90" s="25"/>
      <c r="D90" s="30"/>
      <c r="E90" s="30"/>
      <c r="H90" s="34"/>
    </row>
    <row r="91" spans="1:8" x14ac:dyDescent="0.2">
      <c r="A91" s="26" t="s">
        <v>82</v>
      </c>
      <c r="B91" s="25">
        <v>636</v>
      </c>
      <c r="C91" s="25">
        <f t="shared" ref="C91:C99" si="3">SUM(D91:E91)</f>
        <v>1475</v>
      </c>
      <c r="D91" s="25">
        <v>712</v>
      </c>
      <c r="E91" s="25">
        <v>763</v>
      </c>
      <c r="H91" s="34"/>
    </row>
    <row r="92" spans="1:8" x14ac:dyDescent="0.2">
      <c r="A92" s="26" t="s">
        <v>83</v>
      </c>
      <c r="B92" s="25">
        <v>534</v>
      </c>
      <c r="C92" s="25">
        <f t="shared" si="3"/>
        <v>1273</v>
      </c>
      <c r="D92" s="25">
        <v>623</v>
      </c>
      <c r="E92" s="25">
        <v>650</v>
      </c>
      <c r="H92" s="34"/>
    </row>
    <row r="93" spans="1:8" x14ac:dyDescent="0.2">
      <c r="A93" s="26" t="s">
        <v>84</v>
      </c>
      <c r="B93" s="25">
        <v>514</v>
      </c>
      <c r="C93" s="25">
        <f t="shared" si="3"/>
        <v>1236</v>
      </c>
      <c r="D93" s="25">
        <v>608</v>
      </c>
      <c r="E93" s="25">
        <v>628</v>
      </c>
      <c r="H93" s="34"/>
    </row>
    <row r="94" spans="1:8" x14ac:dyDescent="0.2">
      <c r="A94" s="26" t="s">
        <v>139</v>
      </c>
      <c r="B94" s="25">
        <v>386</v>
      </c>
      <c r="C94" s="25">
        <f t="shared" si="3"/>
        <v>951</v>
      </c>
      <c r="D94" s="25">
        <v>461</v>
      </c>
      <c r="E94" s="25">
        <v>490</v>
      </c>
      <c r="H94" s="34"/>
    </row>
    <row r="95" spans="1:8" x14ac:dyDescent="0.2">
      <c r="A95" s="26" t="s">
        <v>140</v>
      </c>
      <c r="B95" s="25">
        <v>282</v>
      </c>
      <c r="C95" s="25">
        <f t="shared" si="3"/>
        <v>714</v>
      </c>
      <c r="D95" s="25">
        <v>337</v>
      </c>
      <c r="E95" s="25">
        <v>377</v>
      </c>
      <c r="H95" s="34"/>
    </row>
    <row r="96" spans="1:8" x14ac:dyDescent="0.2">
      <c r="A96" s="26" t="s">
        <v>85</v>
      </c>
      <c r="B96" s="25">
        <v>163</v>
      </c>
      <c r="C96" s="25">
        <f t="shared" si="3"/>
        <v>343</v>
      </c>
      <c r="D96" s="25">
        <v>163</v>
      </c>
      <c r="E96" s="25">
        <v>180</v>
      </c>
      <c r="H96" s="34"/>
    </row>
    <row r="97" spans="1:8" x14ac:dyDescent="0.2">
      <c r="A97" s="26" t="s">
        <v>86</v>
      </c>
      <c r="B97" s="25">
        <v>338</v>
      </c>
      <c r="C97" s="25">
        <f t="shared" si="3"/>
        <v>583</v>
      </c>
      <c r="D97" s="25">
        <v>278</v>
      </c>
      <c r="E97" s="25">
        <v>305</v>
      </c>
      <c r="H97" s="34"/>
    </row>
    <row r="98" spans="1:8" x14ac:dyDescent="0.2">
      <c r="A98" s="26" t="s">
        <v>87</v>
      </c>
      <c r="B98" s="25">
        <v>284</v>
      </c>
      <c r="C98" s="25">
        <f t="shared" si="3"/>
        <v>554</v>
      </c>
      <c r="D98" s="25">
        <v>257</v>
      </c>
      <c r="E98" s="25">
        <v>297</v>
      </c>
      <c r="H98" s="34"/>
    </row>
    <row r="99" spans="1:8" x14ac:dyDescent="0.2">
      <c r="A99" s="26" t="s">
        <v>88</v>
      </c>
      <c r="B99" s="25">
        <v>309</v>
      </c>
      <c r="C99" s="25">
        <f t="shared" si="3"/>
        <v>707</v>
      </c>
      <c r="D99" s="25">
        <v>319</v>
      </c>
      <c r="E99" s="25">
        <v>388</v>
      </c>
      <c r="H99" s="34"/>
    </row>
    <row r="100" spans="1:8" x14ac:dyDescent="0.2">
      <c r="A100" s="26" t="s">
        <v>89</v>
      </c>
      <c r="B100" s="39"/>
      <c r="C100" s="25"/>
      <c r="D100" s="30"/>
      <c r="E100" s="30"/>
      <c r="H100" s="34"/>
    </row>
    <row r="101" spans="1:8" x14ac:dyDescent="0.2">
      <c r="A101" s="26" t="s">
        <v>90</v>
      </c>
      <c r="B101" s="25">
        <v>335</v>
      </c>
      <c r="C101" s="25">
        <f t="shared" ref="C101:C143" si="4">SUM(D101:E101)</f>
        <v>645</v>
      </c>
      <c r="D101" s="25">
        <v>344</v>
      </c>
      <c r="E101" s="25">
        <v>301</v>
      </c>
      <c r="H101" s="34"/>
    </row>
    <row r="102" spans="1:8" x14ac:dyDescent="0.2">
      <c r="A102" s="26" t="s">
        <v>91</v>
      </c>
      <c r="B102" s="25">
        <v>507</v>
      </c>
      <c r="C102" s="25">
        <f t="shared" si="4"/>
        <v>1022</v>
      </c>
      <c r="D102" s="25">
        <v>493</v>
      </c>
      <c r="E102" s="25">
        <v>529</v>
      </c>
      <c r="H102" s="34"/>
    </row>
    <row r="103" spans="1:8" x14ac:dyDescent="0.2">
      <c r="A103" s="26" t="s">
        <v>92</v>
      </c>
      <c r="B103" s="25">
        <v>441</v>
      </c>
      <c r="C103" s="25">
        <f t="shared" si="4"/>
        <v>977</v>
      </c>
      <c r="D103" s="25">
        <v>509</v>
      </c>
      <c r="E103" s="25">
        <v>468</v>
      </c>
      <c r="F103" s="37"/>
      <c r="H103" s="34"/>
    </row>
    <row r="104" spans="1:8" x14ac:dyDescent="0.2">
      <c r="A104" s="26" t="s">
        <v>93</v>
      </c>
      <c r="B104" s="25">
        <v>393</v>
      </c>
      <c r="C104" s="25">
        <f t="shared" si="4"/>
        <v>871</v>
      </c>
      <c r="D104" s="25">
        <v>423</v>
      </c>
      <c r="E104" s="25">
        <v>448</v>
      </c>
      <c r="H104" s="34"/>
    </row>
    <row r="105" spans="1:8" x14ac:dyDescent="0.2">
      <c r="A105" s="26" t="s">
        <v>141</v>
      </c>
      <c r="B105" s="25">
        <v>182</v>
      </c>
      <c r="C105" s="25">
        <f t="shared" si="4"/>
        <v>432</v>
      </c>
      <c r="D105" s="25">
        <v>210</v>
      </c>
      <c r="E105" s="25">
        <v>222</v>
      </c>
      <c r="H105" s="34"/>
    </row>
    <row r="106" spans="1:8" x14ac:dyDescent="0.2">
      <c r="A106" s="26" t="s">
        <v>94</v>
      </c>
      <c r="B106" s="25">
        <v>296</v>
      </c>
      <c r="C106" s="25">
        <f t="shared" si="4"/>
        <v>569</v>
      </c>
      <c r="D106" s="25">
        <v>271</v>
      </c>
      <c r="E106" s="25">
        <v>298</v>
      </c>
      <c r="H106" s="34"/>
    </row>
    <row r="107" spans="1:8" x14ac:dyDescent="0.2">
      <c r="A107" s="26" t="s">
        <v>95</v>
      </c>
      <c r="B107" s="25">
        <v>71</v>
      </c>
      <c r="C107" s="25">
        <f t="shared" si="4"/>
        <v>160</v>
      </c>
      <c r="D107" s="25">
        <v>78</v>
      </c>
      <c r="E107" s="25">
        <v>82</v>
      </c>
      <c r="H107" s="34"/>
    </row>
    <row r="108" spans="1:8" x14ac:dyDescent="0.2">
      <c r="A108" s="26" t="s">
        <v>96</v>
      </c>
      <c r="B108" s="25">
        <v>159</v>
      </c>
      <c r="C108" s="25">
        <f t="shared" si="4"/>
        <v>282</v>
      </c>
      <c r="D108" s="25">
        <v>135</v>
      </c>
      <c r="E108" s="25">
        <v>147</v>
      </c>
      <c r="H108" s="34"/>
    </row>
    <row r="109" spans="1:8" x14ac:dyDescent="0.2">
      <c r="A109" s="26" t="s">
        <v>97</v>
      </c>
      <c r="B109" s="25">
        <v>117</v>
      </c>
      <c r="C109" s="25">
        <f t="shared" si="4"/>
        <v>203</v>
      </c>
      <c r="D109" s="25">
        <v>84</v>
      </c>
      <c r="E109" s="25">
        <v>119</v>
      </c>
      <c r="H109" s="34"/>
    </row>
    <row r="110" spans="1:8" x14ac:dyDescent="0.2">
      <c r="A110" s="26" t="s">
        <v>98</v>
      </c>
      <c r="B110" s="25">
        <v>208</v>
      </c>
      <c r="C110" s="25">
        <f t="shared" si="4"/>
        <v>351</v>
      </c>
      <c r="D110" s="25">
        <v>157</v>
      </c>
      <c r="E110" s="25">
        <v>194</v>
      </c>
      <c r="H110" s="34"/>
    </row>
    <row r="111" spans="1:8" x14ac:dyDescent="0.2">
      <c r="A111" s="26" t="s">
        <v>99</v>
      </c>
      <c r="B111" s="25">
        <v>148</v>
      </c>
      <c r="C111" s="25">
        <f t="shared" si="4"/>
        <v>239</v>
      </c>
      <c r="D111" s="25">
        <v>113</v>
      </c>
      <c r="E111" s="25">
        <v>126</v>
      </c>
      <c r="H111" s="34"/>
    </row>
    <row r="112" spans="1:8" x14ac:dyDescent="0.2">
      <c r="A112" s="26" t="s">
        <v>100</v>
      </c>
      <c r="B112" s="25">
        <v>369</v>
      </c>
      <c r="C112" s="25">
        <f t="shared" si="4"/>
        <v>679</v>
      </c>
      <c r="D112" s="25">
        <v>334</v>
      </c>
      <c r="E112" s="25">
        <v>345</v>
      </c>
      <c r="H112" s="34"/>
    </row>
    <row r="113" spans="1:8" x14ac:dyDescent="0.2">
      <c r="A113" s="26" t="s">
        <v>101</v>
      </c>
      <c r="B113" s="25">
        <v>275</v>
      </c>
      <c r="C113" s="25">
        <f t="shared" si="4"/>
        <v>494</v>
      </c>
      <c r="D113" s="25">
        <v>258</v>
      </c>
      <c r="E113" s="25">
        <v>236</v>
      </c>
      <c r="H113" s="34"/>
    </row>
    <row r="114" spans="1:8" x14ac:dyDescent="0.2">
      <c r="A114" s="26" t="s">
        <v>102</v>
      </c>
      <c r="B114" s="25">
        <v>296</v>
      </c>
      <c r="C114" s="25">
        <f t="shared" si="4"/>
        <v>525</v>
      </c>
      <c r="D114" s="25">
        <v>302</v>
      </c>
      <c r="E114" s="25">
        <v>223</v>
      </c>
      <c r="H114" s="34"/>
    </row>
    <row r="115" spans="1:8" x14ac:dyDescent="0.2">
      <c r="A115" s="26" t="s">
        <v>103</v>
      </c>
      <c r="B115" s="25">
        <v>83</v>
      </c>
      <c r="C115" s="25">
        <f t="shared" si="4"/>
        <v>149</v>
      </c>
      <c r="D115" s="25">
        <v>84</v>
      </c>
      <c r="E115" s="25">
        <v>65</v>
      </c>
      <c r="H115" s="34"/>
    </row>
    <row r="116" spans="1:8" x14ac:dyDescent="0.2">
      <c r="A116" s="26" t="s">
        <v>104</v>
      </c>
      <c r="B116" s="25">
        <v>359</v>
      </c>
      <c r="C116" s="25">
        <f t="shared" si="4"/>
        <v>797</v>
      </c>
      <c r="D116" s="25">
        <v>396</v>
      </c>
      <c r="E116" s="25">
        <v>401</v>
      </c>
      <c r="H116" s="34"/>
    </row>
    <row r="117" spans="1:8" x14ac:dyDescent="0.2">
      <c r="A117" s="26" t="s">
        <v>105</v>
      </c>
      <c r="B117" s="25">
        <v>652</v>
      </c>
      <c r="C117" s="25">
        <f t="shared" si="4"/>
        <v>1382</v>
      </c>
      <c r="D117" s="25">
        <v>731</v>
      </c>
      <c r="E117" s="25">
        <v>651</v>
      </c>
      <c r="H117" s="34"/>
    </row>
    <row r="118" spans="1:8" x14ac:dyDescent="0.2">
      <c r="A118" s="26" t="s">
        <v>106</v>
      </c>
      <c r="B118" s="25">
        <v>4</v>
      </c>
      <c r="C118" s="25">
        <f t="shared" si="4"/>
        <v>5</v>
      </c>
      <c r="D118" s="25">
        <v>4</v>
      </c>
      <c r="E118" s="25">
        <v>1</v>
      </c>
      <c r="H118" s="34"/>
    </row>
    <row r="119" spans="1:8" x14ac:dyDescent="0.2">
      <c r="A119" s="26" t="s">
        <v>107</v>
      </c>
      <c r="B119" s="25">
        <v>270</v>
      </c>
      <c r="C119" s="25">
        <f t="shared" si="4"/>
        <v>693</v>
      </c>
      <c r="D119" s="25">
        <v>339</v>
      </c>
      <c r="E119" s="25">
        <v>354</v>
      </c>
      <c r="H119" s="34"/>
    </row>
    <row r="120" spans="1:8" x14ac:dyDescent="0.2">
      <c r="A120" s="26" t="s">
        <v>108</v>
      </c>
      <c r="B120" s="25">
        <v>207</v>
      </c>
      <c r="C120" s="25">
        <f t="shared" si="4"/>
        <v>421</v>
      </c>
      <c r="D120" s="25">
        <v>195</v>
      </c>
      <c r="E120" s="25">
        <v>226</v>
      </c>
      <c r="H120" s="34"/>
    </row>
    <row r="121" spans="1:8" x14ac:dyDescent="0.2">
      <c r="A121" s="26" t="s">
        <v>109</v>
      </c>
      <c r="B121" s="25">
        <v>215</v>
      </c>
      <c r="C121" s="25">
        <f t="shared" si="4"/>
        <v>487</v>
      </c>
      <c r="D121" s="25">
        <v>233</v>
      </c>
      <c r="E121" s="25">
        <v>254</v>
      </c>
      <c r="H121" s="34"/>
    </row>
    <row r="122" spans="1:8" x14ac:dyDescent="0.2">
      <c r="A122" s="26" t="s">
        <v>110</v>
      </c>
      <c r="B122" s="25">
        <v>308</v>
      </c>
      <c r="C122" s="25">
        <f t="shared" si="4"/>
        <v>736</v>
      </c>
      <c r="D122" s="25">
        <v>375</v>
      </c>
      <c r="E122" s="25">
        <v>361</v>
      </c>
      <c r="H122" s="34"/>
    </row>
    <row r="123" spans="1:8" x14ac:dyDescent="0.2">
      <c r="A123" s="26" t="s">
        <v>111</v>
      </c>
      <c r="B123" s="25">
        <v>311</v>
      </c>
      <c r="C123" s="25">
        <f t="shared" si="4"/>
        <v>798</v>
      </c>
      <c r="D123" s="25">
        <v>383</v>
      </c>
      <c r="E123" s="25">
        <v>415</v>
      </c>
      <c r="H123" s="34"/>
    </row>
    <row r="124" spans="1:8" x14ac:dyDescent="0.2">
      <c r="A124" s="26" t="s">
        <v>112</v>
      </c>
      <c r="B124" s="25">
        <v>221</v>
      </c>
      <c r="C124" s="25">
        <f t="shared" si="4"/>
        <v>564</v>
      </c>
      <c r="D124" s="25">
        <v>271</v>
      </c>
      <c r="E124" s="25">
        <v>293</v>
      </c>
      <c r="H124" s="34"/>
    </row>
    <row r="125" spans="1:8" x14ac:dyDescent="0.2">
      <c r="A125" s="26" t="s">
        <v>113</v>
      </c>
      <c r="B125" s="25">
        <v>90</v>
      </c>
      <c r="C125" s="25">
        <f t="shared" si="4"/>
        <v>146</v>
      </c>
      <c r="D125" s="25">
        <v>73</v>
      </c>
      <c r="E125" s="25">
        <v>73</v>
      </c>
      <c r="H125" s="34"/>
    </row>
    <row r="126" spans="1:8" x14ac:dyDescent="0.2">
      <c r="A126" s="26" t="s">
        <v>114</v>
      </c>
      <c r="B126" s="25">
        <v>61</v>
      </c>
      <c r="C126" s="25">
        <f t="shared" si="4"/>
        <v>125</v>
      </c>
      <c r="D126" s="25">
        <v>65</v>
      </c>
      <c r="E126" s="25">
        <v>60</v>
      </c>
      <c r="H126" s="34"/>
    </row>
    <row r="127" spans="1:8" x14ac:dyDescent="0.2">
      <c r="A127" s="26" t="s">
        <v>115</v>
      </c>
      <c r="B127" s="25">
        <v>15</v>
      </c>
      <c r="C127" s="25">
        <f t="shared" si="4"/>
        <v>40</v>
      </c>
      <c r="D127" s="25">
        <v>23</v>
      </c>
      <c r="E127" s="25">
        <v>17</v>
      </c>
      <c r="H127" s="34"/>
    </row>
    <row r="128" spans="1:8" x14ac:dyDescent="0.2">
      <c r="A128" s="26" t="s">
        <v>116</v>
      </c>
      <c r="B128" s="25">
        <v>94</v>
      </c>
      <c r="C128" s="25">
        <f t="shared" si="4"/>
        <v>167</v>
      </c>
      <c r="D128" s="25">
        <v>93</v>
      </c>
      <c r="E128" s="25">
        <v>74</v>
      </c>
      <c r="H128" s="34"/>
    </row>
    <row r="129" spans="1:8" x14ac:dyDescent="0.2">
      <c r="A129" s="26" t="s">
        <v>117</v>
      </c>
      <c r="B129" s="25">
        <v>27</v>
      </c>
      <c r="C129" s="25">
        <f t="shared" si="4"/>
        <v>62</v>
      </c>
      <c r="D129" s="25">
        <v>30</v>
      </c>
      <c r="E129" s="25">
        <v>32</v>
      </c>
      <c r="H129" s="34"/>
    </row>
    <row r="130" spans="1:8" x14ac:dyDescent="0.2">
      <c r="A130" s="26" t="s">
        <v>118</v>
      </c>
      <c r="B130" s="25">
        <v>17</v>
      </c>
      <c r="C130" s="25">
        <f t="shared" si="4"/>
        <v>38</v>
      </c>
      <c r="D130" s="25">
        <v>19</v>
      </c>
      <c r="E130" s="25">
        <v>19</v>
      </c>
      <c r="H130" s="34"/>
    </row>
    <row r="131" spans="1:8" x14ac:dyDescent="0.2">
      <c r="A131" s="26" t="s">
        <v>119</v>
      </c>
      <c r="B131" s="25">
        <v>156</v>
      </c>
      <c r="C131" s="25">
        <f t="shared" si="4"/>
        <v>573</v>
      </c>
      <c r="D131" s="25">
        <v>311</v>
      </c>
      <c r="E131" s="25">
        <v>262</v>
      </c>
      <c r="H131" s="34"/>
    </row>
    <row r="132" spans="1:8" x14ac:dyDescent="0.2">
      <c r="A132" s="26" t="s">
        <v>120</v>
      </c>
      <c r="B132" s="25">
        <v>416</v>
      </c>
      <c r="C132" s="25">
        <f t="shared" si="4"/>
        <v>1033</v>
      </c>
      <c r="D132" s="25">
        <v>503</v>
      </c>
      <c r="E132" s="25">
        <v>530</v>
      </c>
      <c r="H132" s="34"/>
    </row>
    <row r="133" spans="1:8" x14ac:dyDescent="0.2">
      <c r="A133" s="26" t="s">
        <v>121</v>
      </c>
      <c r="B133" s="25">
        <v>258</v>
      </c>
      <c r="C133" s="25">
        <f t="shared" si="4"/>
        <v>581</v>
      </c>
      <c r="D133" s="25">
        <v>299</v>
      </c>
      <c r="E133" s="25">
        <v>282</v>
      </c>
      <c r="H133" s="34"/>
    </row>
    <row r="134" spans="1:8" x14ac:dyDescent="0.2">
      <c r="A134" s="26" t="s">
        <v>132</v>
      </c>
      <c r="B134" s="25">
        <v>341</v>
      </c>
      <c r="C134" s="25">
        <f t="shared" si="4"/>
        <v>879</v>
      </c>
      <c r="D134" s="25">
        <v>418</v>
      </c>
      <c r="E134" s="25">
        <v>461</v>
      </c>
      <c r="H134" s="34"/>
    </row>
    <row r="135" spans="1:8" x14ac:dyDescent="0.2">
      <c r="A135" s="26" t="s">
        <v>122</v>
      </c>
      <c r="B135" s="25">
        <v>227</v>
      </c>
      <c r="C135" s="25">
        <f t="shared" si="4"/>
        <v>534</v>
      </c>
      <c r="D135" s="25">
        <v>247</v>
      </c>
      <c r="E135" s="25">
        <v>287</v>
      </c>
      <c r="H135" s="34"/>
    </row>
    <row r="136" spans="1:8" x14ac:dyDescent="0.2">
      <c r="A136" s="26" t="s">
        <v>123</v>
      </c>
      <c r="B136" s="25">
        <v>324</v>
      </c>
      <c r="C136" s="25">
        <f t="shared" si="4"/>
        <v>861</v>
      </c>
      <c r="D136" s="25">
        <v>412</v>
      </c>
      <c r="E136" s="25">
        <v>449</v>
      </c>
      <c r="H136" s="34"/>
    </row>
    <row r="137" spans="1:8" x14ac:dyDescent="0.2">
      <c r="A137" s="26" t="s">
        <v>124</v>
      </c>
      <c r="B137" s="25">
        <v>132</v>
      </c>
      <c r="C137" s="25">
        <f t="shared" si="4"/>
        <v>347</v>
      </c>
      <c r="D137" s="25">
        <v>159</v>
      </c>
      <c r="E137" s="25">
        <v>188</v>
      </c>
      <c r="H137" s="34"/>
    </row>
    <row r="138" spans="1:8" x14ac:dyDescent="0.2">
      <c r="A138" s="26" t="s">
        <v>125</v>
      </c>
      <c r="B138" s="25">
        <v>218</v>
      </c>
      <c r="C138" s="25">
        <f t="shared" si="4"/>
        <v>574</v>
      </c>
      <c r="D138" s="25">
        <v>291</v>
      </c>
      <c r="E138" s="25">
        <v>283</v>
      </c>
      <c r="H138" s="34"/>
    </row>
    <row r="139" spans="1:8" x14ac:dyDescent="0.2">
      <c r="A139" s="26" t="s">
        <v>126</v>
      </c>
      <c r="B139" s="25">
        <v>303</v>
      </c>
      <c r="C139" s="25">
        <f t="shared" si="4"/>
        <v>730</v>
      </c>
      <c r="D139" s="25">
        <v>352</v>
      </c>
      <c r="E139" s="25">
        <v>378</v>
      </c>
      <c r="H139" s="34"/>
    </row>
    <row r="140" spans="1:8" x14ac:dyDescent="0.2">
      <c r="A140" s="26" t="s">
        <v>127</v>
      </c>
      <c r="B140" s="25">
        <v>348</v>
      </c>
      <c r="C140" s="25">
        <f t="shared" si="4"/>
        <v>860</v>
      </c>
      <c r="D140" s="25">
        <v>439</v>
      </c>
      <c r="E140" s="25">
        <v>421</v>
      </c>
      <c r="H140" s="34"/>
    </row>
    <row r="141" spans="1:8" x14ac:dyDescent="0.2">
      <c r="A141" s="26" t="s">
        <v>128</v>
      </c>
      <c r="B141" s="25">
        <v>262</v>
      </c>
      <c r="C141" s="25">
        <f t="shared" si="4"/>
        <v>459</v>
      </c>
      <c r="D141" s="25">
        <v>246</v>
      </c>
      <c r="E141" s="25">
        <v>213</v>
      </c>
      <c r="H141" s="34"/>
    </row>
    <row r="142" spans="1:8" x14ac:dyDescent="0.2">
      <c r="A142" s="26" t="s">
        <v>129</v>
      </c>
      <c r="B142" s="25">
        <v>79</v>
      </c>
      <c r="C142" s="37">
        <f t="shared" si="4"/>
        <v>151</v>
      </c>
      <c r="D142" s="25">
        <v>76</v>
      </c>
      <c r="E142" s="25">
        <v>75</v>
      </c>
      <c r="H142" s="34"/>
    </row>
    <row r="143" spans="1:8" ht="13.8" thickBot="1" x14ac:dyDescent="0.25">
      <c r="A143" s="27" t="s">
        <v>130</v>
      </c>
      <c r="B143" s="28">
        <v>36</v>
      </c>
      <c r="C143" s="28">
        <f t="shared" si="4"/>
        <v>40</v>
      </c>
      <c r="D143" s="28">
        <v>19</v>
      </c>
      <c r="E143" s="28">
        <v>21</v>
      </c>
      <c r="H143" s="34"/>
    </row>
    <row r="144" spans="1:8" x14ac:dyDescent="0.2">
      <c r="A144" s="8"/>
      <c r="B144" s="37"/>
      <c r="C144" s="37"/>
      <c r="D144" s="37"/>
      <c r="E144" s="37"/>
    </row>
    <row r="145" spans="1:5" x14ac:dyDescent="0.2">
      <c r="A145" s="8" t="s">
        <v>164</v>
      </c>
      <c r="B145" s="29"/>
      <c r="C145" s="29"/>
      <c r="D145" s="29"/>
      <c r="E145" s="29"/>
    </row>
    <row r="146" spans="1:5" x14ac:dyDescent="0.2">
      <c r="B146" s="34"/>
      <c r="C146" s="34"/>
      <c r="D146" s="34"/>
      <c r="E146" s="34"/>
    </row>
    <row r="147" spans="1:5" x14ac:dyDescent="0.2">
      <c r="A147" s="33" t="s">
        <v>180</v>
      </c>
      <c r="B147" s="34"/>
      <c r="D147" s="34"/>
      <c r="E147" s="34"/>
    </row>
    <row r="148" spans="1:5" x14ac:dyDescent="0.2">
      <c r="A148" s="33" t="s">
        <v>179</v>
      </c>
      <c r="B148" s="34"/>
      <c r="D148" s="34"/>
      <c r="E148" s="34"/>
    </row>
    <row r="149" spans="1:5" x14ac:dyDescent="0.2">
      <c r="A149" s="36" t="s">
        <v>178</v>
      </c>
      <c r="B149" s="34"/>
      <c r="D149" s="34"/>
      <c r="E149" s="34"/>
    </row>
    <row r="150" spans="1:5" x14ac:dyDescent="0.2">
      <c r="A150" s="33" t="s">
        <v>176</v>
      </c>
    </row>
    <row r="151" spans="1:5" x14ac:dyDescent="0.2">
      <c r="A151" s="36" t="s">
        <v>177</v>
      </c>
      <c r="B151" s="34"/>
    </row>
    <row r="156" spans="1:5" x14ac:dyDescent="0.2">
      <c r="B156" s="34"/>
      <c r="C156" s="34"/>
      <c r="D156" s="34"/>
      <c r="E156" s="34"/>
    </row>
  </sheetData>
  <phoneticPr fontId="2"/>
  <pageMargins left="0.75" right="0.75" top="1" bottom="1" header="0.51200000000000001" footer="0.51200000000000001"/>
  <pageSetup paperSize="9" scale="120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26</vt:i4>
      </vt:variant>
    </vt:vector>
  </HeadingPairs>
  <TitlesOfParts>
    <vt:vector size="50" baseType="lpstr">
      <vt:lpstr>令和５</vt:lpstr>
      <vt:lpstr>令和４</vt:lpstr>
      <vt:lpstr>令和３</vt:lpstr>
      <vt:lpstr>令和２</vt:lpstr>
      <vt:lpstr>平成31</vt:lpstr>
      <vt:lpstr>平成30</vt:lpstr>
      <vt:lpstr>平成29</vt:lpstr>
      <vt:lpstr>平成28</vt:lpstr>
      <vt:lpstr>平成27</vt:lpstr>
      <vt:lpstr>平成26</vt:lpstr>
      <vt:lpstr>平成25</vt:lpstr>
      <vt:lpstr>平成24</vt:lpstr>
      <vt:lpstr>平成23</vt:lpstr>
      <vt:lpstr>平成22</vt:lpstr>
      <vt:lpstr>平成21</vt:lpstr>
      <vt:lpstr>平成20</vt:lpstr>
      <vt:lpstr>平成19</vt:lpstr>
      <vt:lpstr>平成18</vt:lpstr>
      <vt:lpstr>平成17</vt:lpstr>
      <vt:lpstr>平成16</vt:lpstr>
      <vt:lpstr>平成15</vt:lpstr>
      <vt:lpstr>平成14</vt:lpstr>
      <vt:lpstr>平成13</vt:lpstr>
      <vt:lpstr>平成12</vt:lpstr>
      <vt:lpstr>令和３!Print_Area</vt:lpstr>
      <vt:lpstr>令和４!Print_Area</vt:lpstr>
      <vt:lpstr>令和５!Print_Area</vt:lpstr>
      <vt:lpstr>平成12!Print_Titles</vt:lpstr>
      <vt:lpstr>平成13!Print_Titles</vt:lpstr>
      <vt:lpstr>平成14!Print_Titles</vt:lpstr>
      <vt:lpstr>平成16!Print_Titles</vt:lpstr>
      <vt:lpstr>平成17!Print_Titles</vt:lpstr>
      <vt:lpstr>平成18!Print_Titles</vt:lpstr>
      <vt:lpstr>平成19!Print_Titles</vt:lpstr>
      <vt:lpstr>平成20!Print_Titles</vt:lpstr>
      <vt:lpstr>平成21!Print_Titles</vt:lpstr>
      <vt:lpstr>平成22!Print_Titles</vt:lpstr>
      <vt:lpstr>平成23!Print_Titles</vt:lpstr>
      <vt:lpstr>平成24!Print_Titles</vt:lpstr>
      <vt:lpstr>平成25!Print_Titles</vt:lpstr>
      <vt:lpstr>平成26!Print_Titles</vt:lpstr>
      <vt:lpstr>平成27!Print_Titles</vt:lpstr>
      <vt:lpstr>平成28!Print_Titles</vt:lpstr>
      <vt:lpstr>平成29!Print_Titles</vt:lpstr>
      <vt:lpstr>平成30!Print_Titles</vt:lpstr>
      <vt:lpstr>平成31!Print_Titles</vt:lpstr>
      <vt:lpstr>令和２!Print_Titles</vt:lpstr>
      <vt:lpstr>令和３!Print_Titles</vt:lpstr>
      <vt:lpstr>令和４!Print_Titles</vt:lpstr>
      <vt:lpstr>令和５!Print_Titles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2024-03-11T03:05:19Z</cp:lastPrinted>
  <dcterms:created xsi:type="dcterms:W3CDTF">2001-08-30T04:14:45Z</dcterms:created>
  <dcterms:modified xsi:type="dcterms:W3CDTF">2024-03-11T03:05:28Z</dcterms:modified>
</cp:coreProperties>
</file>