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１章\"/>
    </mc:Choice>
  </mc:AlternateContent>
  <xr:revisionPtr revIDLastSave="0" documentId="13_ncr:1_{9EF49E16-D68B-4311-BF71-AE93F463F75F}" xr6:coauthVersionLast="36" xr6:coauthVersionMax="36" xr10:uidLastSave="{00000000-0000-0000-0000-000000000000}"/>
  <bookViews>
    <workbookView xWindow="32760" yWindow="32760" windowWidth="20496" windowHeight="7776" xr2:uid="{00000000-000D-0000-FFFF-FFFF00000000}"/>
  </bookViews>
  <sheets>
    <sheet name="Sheet1" sheetId="1" r:id="rId1"/>
  </sheets>
  <definedNames>
    <definedName name="_xlnm.Print_Area" localSheetId="0">Sheet1!$A$1:$J$65</definedName>
  </definedNames>
  <calcPr calcId="191029"/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  <c r="C58" i="1"/>
  <c r="I54" i="1"/>
  <c r="H54" i="1"/>
  <c r="G54" i="1"/>
  <c r="F54" i="1"/>
  <c r="E54" i="1"/>
  <c r="D54" i="1"/>
  <c r="C54" i="1"/>
  <c r="I53" i="1"/>
  <c r="I52" i="1"/>
  <c r="H53" i="1"/>
  <c r="G53" i="1"/>
  <c r="F53" i="1"/>
  <c r="E53" i="1"/>
  <c r="D53" i="1"/>
  <c r="C53" i="1"/>
  <c r="H52" i="1"/>
  <c r="G52" i="1"/>
  <c r="F52" i="1"/>
  <c r="E52" i="1"/>
  <c r="D52" i="1"/>
  <c r="C52" i="1"/>
  <c r="I49" i="1"/>
  <c r="H49" i="1"/>
  <c r="G49" i="1"/>
  <c r="F49" i="1"/>
  <c r="E49" i="1"/>
  <c r="D49" i="1"/>
  <c r="C49" i="1"/>
  <c r="C44" i="1"/>
  <c r="C43" i="1"/>
  <c r="C42" i="1"/>
  <c r="C40" i="1"/>
  <c r="C41" i="1"/>
  <c r="C39" i="1"/>
  <c r="C37" i="1"/>
</calcChain>
</file>

<file path=xl/sharedStrings.xml><?xml version="1.0" encoding="utf-8"?>
<sst xmlns="http://schemas.openxmlformats.org/spreadsheetml/2006/main" count="31" uniqueCount="31">
  <si>
    <t>年</t>
    <rPh sb="0" eb="1">
      <t>ネン</t>
    </rPh>
    <phoneticPr fontId="2"/>
  </si>
  <si>
    <t>計</t>
    <rPh sb="0" eb="1">
      <t>ケイ</t>
    </rPh>
    <phoneticPr fontId="2"/>
  </si>
  <si>
    <t>田</t>
    <rPh sb="0" eb="1">
      <t>タ</t>
    </rPh>
    <phoneticPr fontId="2"/>
  </si>
  <si>
    <t>畑</t>
    <rPh sb="0" eb="1">
      <t>ハタ</t>
    </rPh>
    <phoneticPr fontId="2"/>
  </si>
  <si>
    <t>雑種地</t>
    <rPh sb="0" eb="2">
      <t>ザッシュ</t>
    </rPh>
    <rPh sb="2" eb="3">
      <t>チ</t>
    </rPh>
    <phoneticPr fontId="2"/>
  </si>
  <si>
    <t>他</t>
    <rPh sb="0" eb="1">
      <t>ホカ</t>
    </rPh>
    <phoneticPr fontId="2"/>
  </si>
  <si>
    <t>宅地</t>
    <rPh sb="0" eb="1">
      <t>タク</t>
    </rPh>
    <rPh sb="1" eb="2">
      <t>チ</t>
    </rPh>
    <phoneticPr fontId="2"/>
  </si>
  <si>
    <t>山林</t>
    <rPh sb="0" eb="1">
      <t>ヤマ</t>
    </rPh>
    <rPh sb="1" eb="2">
      <t>ハヤシ</t>
    </rPh>
    <phoneticPr fontId="2"/>
  </si>
  <si>
    <t>原野</t>
    <rPh sb="0" eb="1">
      <t>ハラ</t>
    </rPh>
    <rPh sb="1" eb="2">
      <t>ノ</t>
    </rPh>
    <phoneticPr fontId="2"/>
  </si>
  <si>
    <t>市域総面積
（ｋ㎡）</t>
    <rPh sb="0" eb="1">
      <t>シ</t>
    </rPh>
    <rPh sb="1" eb="2">
      <t>イキ</t>
    </rPh>
    <rPh sb="2" eb="5">
      <t>ソウメンセキ</t>
    </rPh>
    <phoneticPr fontId="2"/>
  </si>
  <si>
    <t>地目</t>
    <rPh sb="0" eb="1">
      <t>チ</t>
    </rPh>
    <rPh sb="1" eb="2">
      <t>メ</t>
    </rPh>
    <phoneticPr fontId="2"/>
  </si>
  <si>
    <t>資料：市税課</t>
    <rPh sb="0" eb="2">
      <t>シリョウ</t>
    </rPh>
    <rPh sb="3" eb="5">
      <t>シゼイ</t>
    </rPh>
    <rPh sb="5" eb="6">
      <t>カ</t>
    </rPh>
    <phoneticPr fontId="2"/>
  </si>
  <si>
    <t>していたため、平成29年の報告値修正に併せて修正を行うものとする。</t>
    <rPh sb="7" eb="9">
      <t>ヘイセイ</t>
    </rPh>
    <rPh sb="11" eb="12">
      <t>ネン</t>
    </rPh>
    <rPh sb="13" eb="16">
      <t>ホウコクチ</t>
    </rPh>
    <rPh sb="16" eb="18">
      <t>シュウセイ</t>
    </rPh>
    <rPh sb="19" eb="20">
      <t>アワ</t>
    </rPh>
    <rPh sb="22" eb="24">
      <t>シュウセイ</t>
    </rPh>
    <rPh sb="25" eb="26">
      <t>オコナ</t>
    </rPh>
    <phoneticPr fontId="2"/>
  </si>
  <si>
    <t>※平成27年からの雑種地に係る報告値については、鉄軌道用地（単体利用）分を計上漏れ</t>
    <rPh sb="1" eb="3">
      <t>ヘイセイ</t>
    </rPh>
    <rPh sb="5" eb="6">
      <t>ネン</t>
    </rPh>
    <rPh sb="9" eb="11">
      <t>ザッシュ</t>
    </rPh>
    <rPh sb="11" eb="12">
      <t>チ</t>
    </rPh>
    <rPh sb="13" eb="14">
      <t>カカ</t>
    </rPh>
    <rPh sb="15" eb="17">
      <t>ホウコク</t>
    </rPh>
    <rPh sb="17" eb="18">
      <t>チ</t>
    </rPh>
    <rPh sb="24" eb="25">
      <t>テツ</t>
    </rPh>
    <rPh sb="25" eb="27">
      <t>キドウ</t>
    </rPh>
    <rPh sb="27" eb="29">
      <t>ヨウチ</t>
    </rPh>
    <rPh sb="30" eb="32">
      <t>タンタイ</t>
    </rPh>
    <rPh sb="32" eb="34">
      <t>リヨウ</t>
    </rPh>
    <rPh sb="35" eb="36">
      <t>ブン</t>
    </rPh>
    <rPh sb="37" eb="39">
      <t>ケイジョウ</t>
    </rPh>
    <rPh sb="39" eb="40">
      <t>モ</t>
    </rPh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</si>
  <si>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</si>
  <si>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</si>
  <si>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</si>
  <si>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５</t>
    <phoneticPr fontId="2"/>
  </si>
  <si>
    <t>昭和44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</si>
  <si>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</si>
  <si>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</si>
  <si>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</si>
  <si>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</si>
  <si>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</si>
  <si>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８</t>
    <phoneticPr fontId="2"/>
  </si>
  <si>
    <t>７</t>
    <phoneticPr fontId="2"/>
  </si>
  <si>
    <t>９</t>
    <phoneticPr fontId="2"/>
  </si>
  <si>
    <t>６</t>
    <phoneticPr fontId="2"/>
  </si>
  <si>
    <t>※「市域総面積」は市税課所管のデータではないため、令和３年以降データの更新を行わない。</t>
    <rPh sb="9" eb="11">
      <t>シゼイ</t>
    </rPh>
    <rPh sb="11" eb="12">
      <t>カ</t>
    </rPh>
    <rPh sb="12" eb="14">
      <t>ショカン</t>
    </rPh>
    <rPh sb="25" eb="27">
      <t>レイワ</t>
    </rPh>
    <rPh sb="28" eb="31">
      <t>ネンイコウ</t>
    </rPh>
    <rPh sb="29" eb="31">
      <t>イコウ</t>
    </rPh>
    <rPh sb="35" eb="37">
      <t>コウシン</t>
    </rPh>
    <rPh sb="38" eb="39">
      <t>ギョウ</t>
    </rPh>
    <phoneticPr fontId="2"/>
  </si>
  <si>
    <t>（６）民有地利用状況</t>
    <rPh sb="3" eb="6">
      <t>ミンユウチ</t>
    </rPh>
    <rPh sb="6" eb="8">
      <t>リヨウ</t>
    </rPh>
    <rPh sb="8" eb="10">
      <t>ジョウキョウ</t>
    </rPh>
    <phoneticPr fontId="2"/>
  </si>
  <si>
    <t>単位：ｈａ（各年１月１日）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</si>
</sst>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38" fontId="1" fillId="0" borderId="0" xfId="1" applyFont="1" applyFill="1" applyBorder="1" applyAlignment="1"/>
    <xf numFmtId="38" fontId="1" fillId="0" borderId="0" xfId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38" fontId="1" fillId="0" borderId="4" xfId="1" applyFont="1" applyFill="1" applyBorder="1" applyAlignment="1"/>
    <xf numFmtId="38" fontId="1" fillId="0" borderId="0" xfId="0" applyNumberFormat="1" applyFont="1" applyFill="1" applyBorder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38" fontId="1" fillId="0" borderId="7" xfId="1" applyFont="1" applyFill="1" applyBorder="1" applyAlignment="1">
      <alignment horizontal="right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38" fontId="1" fillId="0" borderId="7" xfId="0" applyNumberFormat="1" applyFont="1" applyFill="1" applyBorder="1"/>
    <xf numFmtId="38" fontId="1" fillId="0" borderId="7" xfId="1" applyFont="1" applyFill="1" applyBorder="1" applyAlignment="1"/>
    <xf numFmtId="38" fontId="3" fillId="0" borderId="0" xfId="1" applyFont="1" applyFill="1" applyBorder="1" applyAlignment="1"/>
    <xf numFmtId="38" fontId="3" fillId="0" borderId="0" xfId="0" applyNumberFormat="1" applyFont="1" applyFill="1" applyBorder="1"/>
    <xf numFmtId="0" fontId="0" fillId="0" borderId="0" xfId="0" applyFont="1" applyFill="1"/>
    <xf numFmtId="0" fontId="1" fillId="2" borderId="5" xfId="0" applyFont="1" applyFill="1" applyBorder="1" applyAlignment="1">
      <alignment horizontal="center"/>
    </xf>
    <xf numFmtId="38" fontId="3" fillId="2" borderId="0" xfId="0" applyNumberFormat="1" applyFont="1" applyFill="1" applyBorder="1"/>
    <xf numFmtId="38" fontId="1" fillId="2" borderId="0" xfId="1" applyFont="1" applyFill="1" applyBorder="1" applyAlignment="1"/>
    <xf numFmtId="38" fontId="3" fillId="2" borderId="0" xfId="1" applyFont="1" applyFill="1" applyBorder="1" applyAlignment="1"/>
    <xf numFmtId="0" fontId="1" fillId="2" borderId="0" xfId="0" applyFont="1" applyFill="1"/>
    <xf numFmtId="0" fontId="0" fillId="0" borderId="0" xfId="0" applyFont="1" applyFill="1" applyBorder="1"/>
    <xf numFmtId="0" fontId="0" fillId="2" borderId="6" xfId="0" applyFon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0" fillId="2" borderId="6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Normal="100" zoomScaleSheetLayoutView="100" workbookViewId="0">
      <pane ySplit="3" topLeftCell="A22" activePane="bottomLeft" state="frozen"/>
      <selection pane="bottomLeft"/>
    </sheetView>
  </sheetViews>
  <sheetFormatPr defaultColWidth="9" defaultRowHeight="13.2" x14ac:dyDescent="0.2"/>
  <cols>
    <col min="1" max="1" width="7.44140625" style="3" customWidth="1"/>
    <col min="2" max="2" width="11" style="3" bestFit="1" customWidth="1"/>
    <col min="3" max="10" width="7.6640625" style="3" customWidth="1"/>
    <col min="11" max="16384" width="9" style="3"/>
  </cols>
  <sheetData>
    <row r="1" spans="1:10" ht="13.8" thickBot="1" x14ac:dyDescent="0.25">
      <c r="A1" s="20" t="s">
        <v>29</v>
      </c>
      <c r="J1" s="38" t="s">
        <v>30</v>
      </c>
    </row>
    <row r="2" spans="1:10" x14ac:dyDescent="0.2">
      <c r="A2" s="31" t="s">
        <v>0</v>
      </c>
      <c r="B2" s="35" t="s">
        <v>9</v>
      </c>
      <c r="C2" s="33" t="s">
        <v>10</v>
      </c>
      <c r="D2" s="33"/>
      <c r="E2" s="33"/>
      <c r="F2" s="33"/>
      <c r="G2" s="33"/>
      <c r="H2" s="33"/>
      <c r="I2" s="33"/>
      <c r="J2" s="34"/>
    </row>
    <row r="3" spans="1:10" x14ac:dyDescent="0.2">
      <c r="A3" s="32"/>
      <c r="B3" s="36"/>
      <c r="C3" s="5" t="s">
        <v>1</v>
      </c>
      <c r="D3" s="5" t="s">
        <v>2</v>
      </c>
      <c r="E3" s="5" t="s">
        <v>3</v>
      </c>
      <c r="F3" s="5" t="s">
        <v>6</v>
      </c>
      <c r="G3" s="5" t="s">
        <v>7</v>
      </c>
      <c r="H3" s="5" t="s">
        <v>8</v>
      </c>
      <c r="I3" s="6" t="s">
        <v>4</v>
      </c>
      <c r="J3" s="6" t="s">
        <v>5</v>
      </c>
    </row>
    <row r="4" spans="1:10" x14ac:dyDescent="0.2">
      <c r="A4" s="30" t="s">
        <v>18</v>
      </c>
      <c r="B4" s="8">
        <v>26.94</v>
      </c>
      <c r="C4" s="9">
        <v>1826</v>
      </c>
      <c r="D4" s="9">
        <v>427</v>
      </c>
      <c r="E4" s="9">
        <v>72</v>
      </c>
      <c r="F4" s="9">
        <v>291</v>
      </c>
      <c r="G4" s="9">
        <v>1003</v>
      </c>
      <c r="H4" s="9">
        <v>9</v>
      </c>
      <c r="I4" s="9">
        <v>24</v>
      </c>
      <c r="J4" s="2"/>
    </row>
    <row r="5" spans="1:10" x14ac:dyDescent="0.2">
      <c r="A5" s="7">
        <v>45</v>
      </c>
      <c r="B5" s="11">
        <v>26.94</v>
      </c>
      <c r="C5" s="1">
        <v>1907</v>
      </c>
      <c r="D5" s="1">
        <v>417</v>
      </c>
      <c r="E5" s="1">
        <v>67</v>
      </c>
      <c r="F5" s="1">
        <v>360</v>
      </c>
      <c r="G5" s="1">
        <v>1029</v>
      </c>
      <c r="H5" s="1">
        <v>11</v>
      </c>
      <c r="I5" s="1">
        <v>23</v>
      </c>
      <c r="J5" s="2"/>
    </row>
    <row r="6" spans="1:10" x14ac:dyDescent="0.2">
      <c r="A6" s="7">
        <v>46</v>
      </c>
      <c r="B6" s="11">
        <v>26.94</v>
      </c>
      <c r="C6" s="1">
        <v>1893</v>
      </c>
      <c r="D6" s="1">
        <v>408</v>
      </c>
      <c r="E6" s="1">
        <v>67</v>
      </c>
      <c r="F6" s="1">
        <v>374</v>
      </c>
      <c r="G6" s="1">
        <v>1012</v>
      </c>
      <c r="H6" s="1">
        <v>16</v>
      </c>
      <c r="I6" s="1">
        <v>15</v>
      </c>
      <c r="J6" s="2"/>
    </row>
    <row r="7" spans="1:10" x14ac:dyDescent="0.2">
      <c r="A7" s="7">
        <v>47</v>
      </c>
      <c r="B7" s="11">
        <v>26.94</v>
      </c>
      <c r="C7" s="1">
        <v>1872</v>
      </c>
      <c r="D7" s="1">
        <v>379</v>
      </c>
      <c r="E7" s="1">
        <v>61</v>
      </c>
      <c r="F7" s="1">
        <v>406</v>
      </c>
      <c r="G7" s="1">
        <v>972</v>
      </c>
      <c r="H7" s="1">
        <v>40</v>
      </c>
      <c r="I7" s="1">
        <v>14</v>
      </c>
      <c r="J7" s="2"/>
    </row>
    <row r="8" spans="1:10" x14ac:dyDescent="0.2">
      <c r="A8" s="7">
        <v>48</v>
      </c>
      <c r="B8" s="11">
        <v>26.94</v>
      </c>
      <c r="C8" s="1">
        <v>1832</v>
      </c>
      <c r="D8" s="1">
        <v>346</v>
      </c>
      <c r="E8" s="1">
        <v>57</v>
      </c>
      <c r="F8" s="1">
        <v>445</v>
      </c>
      <c r="G8" s="1">
        <v>924</v>
      </c>
      <c r="H8" s="1">
        <v>44</v>
      </c>
      <c r="I8" s="1">
        <v>15</v>
      </c>
      <c r="J8" s="1">
        <v>1</v>
      </c>
    </row>
    <row r="9" spans="1:10" x14ac:dyDescent="0.2">
      <c r="A9" s="7">
        <v>49</v>
      </c>
      <c r="B9" s="11">
        <v>26.94</v>
      </c>
      <c r="C9" s="1">
        <v>1838</v>
      </c>
      <c r="D9" s="1">
        <v>324</v>
      </c>
      <c r="E9" s="1">
        <v>52</v>
      </c>
      <c r="F9" s="1">
        <v>496</v>
      </c>
      <c r="G9" s="1">
        <v>907</v>
      </c>
      <c r="H9" s="1">
        <v>44</v>
      </c>
      <c r="I9" s="1">
        <v>14</v>
      </c>
      <c r="J9" s="1">
        <v>1</v>
      </c>
    </row>
    <row r="10" spans="1:10" x14ac:dyDescent="0.2">
      <c r="A10" s="7">
        <v>50</v>
      </c>
      <c r="B10" s="11">
        <v>26.94</v>
      </c>
      <c r="C10" s="1">
        <v>1805</v>
      </c>
      <c r="D10" s="1">
        <v>298</v>
      </c>
      <c r="E10" s="1">
        <v>47</v>
      </c>
      <c r="F10" s="1">
        <v>513</v>
      </c>
      <c r="G10" s="1">
        <v>890</v>
      </c>
      <c r="H10" s="1">
        <v>41</v>
      </c>
      <c r="I10" s="1">
        <v>4</v>
      </c>
      <c r="J10" s="1">
        <v>12</v>
      </c>
    </row>
    <row r="11" spans="1:10" x14ac:dyDescent="0.2">
      <c r="A11" s="7">
        <v>51</v>
      </c>
      <c r="B11" s="11">
        <v>26.94</v>
      </c>
      <c r="C11" s="1">
        <v>1794</v>
      </c>
      <c r="D11" s="1">
        <v>269</v>
      </c>
      <c r="E11" s="1">
        <v>45</v>
      </c>
      <c r="F11" s="1">
        <v>523</v>
      </c>
      <c r="G11" s="1">
        <v>891</v>
      </c>
      <c r="H11" s="1">
        <v>42</v>
      </c>
      <c r="I11" s="1">
        <v>21</v>
      </c>
      <c r="J11" s="1">
        <v>3</v>
      </c>
    </row>
    <row r="12" spans="1:10" x14ac:dyDescent="0.2">
      <c r="A12" s="7">
        <v>52</v>
      </c>
      <c r="B12" s="11">
        <v>26.94</v>
      </c>
      <c r="C12" s="1">
        <v>1793</v>
      </c>
      <c r="D12" s="1">
        <v>256</v>
      </c>
      <c r="E12" s="1">
        <v>43</v>
      </c>
      <c r="F12" s="1">
        <v>531</v>
      </c>
      <c r="G12" s="1">
        <v>886</v>
      </c>
      <c r="H12" s="1">
        <v>41</v>
      </c>
      <c r="I12" s="1">
        <v>36</v>
      </c>
      <c r="J12" s="2"/>
    </row>
    <row r="13" spans="1:10" x14ac:dyDescent="0.2">
      <c r="A13" s="7">
        <v>53</v>
      </c>
      <c r="B13" s="11">
        <v>26.94</v>
      </c>
      <c r="C13" s="1">
        <v>1781</v>
      </c>
      <c r="D13" s="1">
        <v>246</v>
      </c>
      <c r="E13" s="1">
        <v>44</v>
      </c>
      <c r="F13" s="1">
        <v>535</v>
      </c>
      <c r="G13" s="1">
        <v>880</v>
      </c>
      <c r="H13" s="1">
        <v>41</v>
      </c>
      <c r="I13" s="1">
        <v>36</v>
      </c>
      <c r="J13" s="2"/>
    </row>
    <row r="14" spans="1:10" x14ac:dyDescent="0.2">
      <c r="A14" s="7">
        <v>54</v>
      </c>
      <c r="B14" s="11">
        <v>26.94</v>
      </c>
      <c r="C14" s="1">
        <v>1891</v>
      </c>
      <c r="D14" s="1">
        <v>234</v>
      </c>
      <c r="E14" s="1">
        <v>41</v>
      </c>
      <c r="F14" s="1">
        <v>548</v>
      </c>
      <c r="G14" s="1">
        <v>990</v>
      </c>
      <c r="H14" s="1">
        <v>40</v>
      </c>
      <c r="I14" s="1">
        <v>38</v>
      </c>
      <c r="J14" s="2"/>
    </row>
    <row r="15" spans="1:10" x14ac:dyDescent="0.2">
      <c r="A15" s="7">
        <v>55</v>
      </c>
      <c r="B15" s="11">
        <v>26.94</v>
      </c>
      <c r="C15" s="1">
        <v>1876</v>
      </c>
      <c r="D15" s="1">
        <v>221</v>
      </c>
      <c r="E15" s="1">
        <v>40</v>
      </c>
      <c r="F15" s="1">
        <v>566</v>
      </c>
      <c r="G15" s="1">
        <v>973</v>
      </c>
      <c r="H15" s="1">
        <v>40</v>
      </c>
      <c r="I15" s="1">
        <v>36</v>
      </c>
      <c r="J15" s="2"/>
    </row>
    <row r="16" spans="1:10" x14ac:dyDescent="0.2">
      <c r="A16" s="7">
        <v>56</v>
      </c>
      <c r="B16" s="11">
        <v>26.94</v>
      </c>
      <c r="C16" s="1">
        <v>1836</v>
      </c>
      <c r="D16" s="1">
        <v>206</v>
      </c>
      <c r="E16" s="1">
        <v>41</v>
      </c>
      <c r="F16" s="1">
        <v>576</v>
      </c>
      <c r="G16" s="1">
        <v>922</v>
      </c>
      <c r="H16" s="1">
        <v>34</v>
      </c>
      <c r="I16" s="1">
        <v>57</v>
      </c>
      <c r="J16" s="2"/>
    </row>
    <row r="17" spans="1:10" x14ac:dyDescent="0.2">
      <c r="A17" s="7">
        <v>57</v>
      </c>
      <c r="B17" s="11">
        <v>26.94</v>
      </c>
      <c r="C17" s="1">
        <v>1828</v>
      </c>
      <c r="D17" s="1">
        <v>198</v>
      </c>
      <c r="E17" s="1">
        <v>41</v>
      </c>
      <c r="F17" s="1">
        <v>588</v>
      </c>
      <c r="G17" s="1">
        <v>916</v>
      </c>
      <c r="H17" s="1">
        <v>34</v>
      </c>
      <c r="I17" s="1">
        <v>51</v>
      </c>
      <c r="J17" s="2"/>
    </row>
    <row r="18" spans="1:10" x14ac:dyDescent="0.2">
      <c r="A18" s="7">
        <v>58</v>
      </c>
      <c r="B18" s="11">
        <v>26.94</v>
      </c>
      <c r="C18" s="1">
        <v>1785</v>
      </c>
      <c r="D18" s="1">
        <v>182</v>
      </c>
      <c r="E18" s="1">
        <v>41</v>
      </c>
      <c r="F18" s="1">
        <v>599</v>
      </c>
      <c r="G18" s="1">
        <v>887</v>
      </c>
      <c r="H18" s="1">
        <v>33</v>
      </c>
      <c r="I18" s="1">
        <v>43</v>
      </c>
      <c r="J18" s="2"/>
    </row>
    <row r="19" spans="1:10" x14ac:dyDescent="0.2">
      <c r="A19" s="7">
        <v>59</v>
      </c>
      <c r="B19" s="11">
        <v>26.94</v>
      </c>
      <c r="C19" s="1">
        <v>1761</v>
      </c>
      <c r="D19" s="1">
        <v>172</v>
      </c>
      <c r="E19" s="1">
        <v>39</v>
      </c>
      <c r="F19" s="1">
        <v>607</v>
      </c>
      <c r="G19" s="1">
        <v>863</v>
      </c>
      <c r="H19" s="1">
        <v>32</v>
      </c>
      <c r="I19" s="1">
        <v>48</v>
      </c>
      <c r="J19" s="2"/>
    </row>
    <row r="20" spans="1:10" x14ac:dyDescent="0.2">
      <c r="A20" s="7">
        <v>60</v>
      </c>
      <c r="B20" s="11">
        <v>26.94</v>
      </c>
      <c r="C20" s="1">
        <v>1758</v>
      </c>
      <c r="D20" s="1">
        <v>166</v>
      </c>
      <c r="E20" s="1">
        <v>38</v>
      </c>
      <c r="F20" s="1">
        <v>612</v>
      </c>
      <c r="G20" s="1">
        <v>858</v>
      </c>
      <c r="H20" s="1">
        <v>32</v>
      </c>
      <c r="I20" s="1">
        <v>52</v>
      </c>
      <c r="J20" s="2"/>
    </row>
    <row r="21" spans="1:10" x14ac:dyDescent="0.2">
      <c r="A21" s="7">
        <v>61</v>
      </c>
      <c r="B21" s="11">
        <v>26.94</v>
      </c>
      <c r="C21" s="1">
        <v>1741</v>
      </c>
      <c r="D21" s="1">
        <v>162</v>
      </c>
      <c r="E21" s="1">
        <v>36</v>
      </c>
      <c r="F21" s="1">
        <v>617</v>
      </c>
      <c r="G21" s="1">
        <v>866</v>
      </c>
      <c r="H21" s="1">
        <v>8</v>
      </c>
      <c r="I21" s="1">
        <v>52</v>
      </c>
      <c r="J21" s="2"/>
    </row>
    <row r="22" spans="1:10" x14ac:dyDescent="0.2">
      <c r="A22" s="7">
        <v>62</v>
      </c>
      <c r="B22" s="11">
        <v>26.94</v>
      </c>
      <c r="C22" s="1">
        <v>1732</v>
      </c>
      <c r="D22" s="1">
        <v>157</v>
      </c>
      <c r="E22" s="1">
        <v>35</v>
      </c>
      <c r="F22" s="1">
        <v>625</v>
      </c>
      <c r="G22" s="1">
        <v>853</v>
      </c>
      <c r="H22" s="1">
        <v>7</v>
      </c>
      <c r="I22" s="1">
        <v>55</v>
      </c>
      <c r="J22" s="2"/>
    </row>
    <row r="23" spans="1:10" x14ac:dyDescent="0.2">
      <c r="A23" s="7">
        <v>63</v>
      </c>
      <c r="B23" s="11">
        <v>26.94</v>
      </c>
      <c r="C23" s="1">
        <v>1730</v>
      </c>
      <c r="D23" s="1">
        <v>151</v>
      </c>
      <c r="E23" s="1">
        <v>34</v>
      </c>
      <c r="F23" s="1">
        <v>635</v>
      </c>
      <c r="G23" s="1">
        <v>850</v>
      </c>
      <c r="H23" s="1">
        <v>7</v>
      </c>
      <c r="I23" s="1">
        <v>53</v>
      </c>
      <c r="J23" s="2"/>
    </row>
    <row r="24" spans="1:10" x14ac:dyDescent="0.2">
      <c r="A24" s="30" t="s">
        <v>19</v>
      </c>
      <c r="B24" s="11">
        <v>26.94</v>
      </c>
      <c r="C24" s="1">
        <v>1727</v>
      </c>
      <c r="D24" s="1">
        <v>144</v>
      </c>
      <c r="E24" s="1">
        <v>34</v>
      </c>
      <c r="F24" s="1">
        <v>642</v>
      </c>
      <c r="G24" s="1">
        <v>842</v>
      </c>
      <c r="H24" s="1">
        <v>7</v>
      </c>
      <c r="I24" s="1">
        <v>58</v>
      </c>
      <c r="J24" s="2"/>
    </row>
    <row r="25" spans="1:10" x14ac:dyDescent="0.2">
      <c r="A25" s="37" t="s">
        <v>20</v>
      </c>
      <c r="B25" s="11">
        <v>26.88</v>
      </c>
      <c r="C25" s="1">
        <v>1725</v>
      </c>
      <c r="D25" s="1">
        <v>136</v>
      </c>
      <c r="E25" s="1">
        <v>33</v>
      </c>
      <c r="F25" s="1">
        <v>652</v>
      </c>
      <c r="G25" s="1">
        <v>836</v>
      </c>
      <c r="H25" s="1">
        <v>7</v>
      </c>
      <c r="I25" s="1">
        <v>61</v>
      </c>
      <c r="J25" s="2"/>
    </row>
    <row r="26" spans="1:10" x14ac:dyDescent="0.2">
      <c r="A26" s="37" t="s">
        <v>21</v>
      </c>
      <c r="B26" s="11">
        <v>26.88</v>
      </c>
      <c r="C26" s="1">
        <v>1717</v>
      </c>
      <c r="D26" s="1">
        <v>129</v>
      </c>
      <c r="E26" s="1">
        <v>31</v>
      </c>
      <c r="F26" s="1">
        <v>674</v>
      </c>
      <c r="G26" s="1">
        <v>817</v>
      </c>
      <c r="H26" s="1">
        <v>6</v>
      </c>
      <c r="I26" s="1">
        <v>60</v>
      </c>
      <c r="J26" s="2"/>
    </row>
    <row r="27" spans="1:10" x14ac:dyDescent="0.2">
      <c r="A27" s="37" t="s">
        <v>22</v>
      </c>
      <c r="B27" s="11">
        <v>26.88</v>
      </c>
      <c r="C27" s="1">
        <v>1660</v>
      </c>
      <c r="D27" s="1">
        <v>121</v>
      </c>
      <c r="E27" s="1">
        <v>30</v>
      </c>
      <c r="F27" s="1">
        <v>683</v>
      </c>
      <c r="G27" s="1">
        <v>749</v>
      </c>
      <c r="H27" s="1">
        <v>5</v>
      </c>
      <c r="I27" s="1">
        <v>72</v>
      </c>
      <c r="J27" s="2"/>
    </row>
    <row r="28" spans="1:10" x14ac:dyDescent="0.2">
      <c r="A28" s="37" t="s">
        <v>23</v>
      </c>
      <c r="B28" s="11">
        <v>26.88</v>
      </c>
      <c r="C28" s="1">
        <v>1653</v>
      </c>
      <c r="D28" s="1">
        <v>115</v>
      </c>
      <c r="E28" s="1">
        <v>29</v>
      </c>
      <c r="F28" s="1">
        <v>689</v>
      </c>
      <c r="G28" s="1">
        <v>745</v>
      </c>
      <c r="H28" s="1">
        <v>5</v>
      </c>
      <c r="I28" s="1">
        <v>70</v>
      </c>
      <c r="J28" s="2"/>
    </row>
    <row r="29" spans="1:10" x14ac:dyDescent="0.2">
      <c r="A29" s="37" t="s">
        <v>27</v>
      </c>
      <c r="B29" s="11">
        <v>26.88</v>
      </c>
      <c r="C29" s="1">
        <v>1646</v>
      </c>
      <c r="D29" s="1">
        <v>109</v>
      </c>
      <c r="E29" s="1">
        <v>28</v>
      </c>
      <c r="F29" s="1">
        <v>696</v>
      </c>
      <c r="G29" s="1">
        <v>739</v>
      </c>
      <c r="H29" s="1">
        <v>5</v>
      </c>
      <c r="I29" s="1">
        <v>69</v>
      </c>
      <c r="J29" s="2"/>
    </row>
    <row r="30" spans="1:10" x14ac:dyDescent="0.2">
      <c r="A30" s="37" t="s">
        <v>25</v>
      </c>
      <c r="B30" s="11">
        <v>26.88</v>
      </c>
      <c r="C30" s="1">
        <v>1641</v>
      </c>
      <c r="D30" s="1">
        <v>104</v>
      </c>
      <c r="E30" s="1">
        <v>27</v>
      </c>
      <c r="F30" s="1">
        <v>709</v>
      </c>
      <c r="G30" s="1">
        <v>735</v>
      </c>
      <c r="H30" s="1">
        <v>5</v>
      </c>
      <c r="I30" s="1">
        <v>62</v>
      </c>
      <c r="J30" s="2"/>
    </row>
    <row r="31" spans="1:10" x14ac:dyDescent="0.2">
      <c r="A31" s="37" t="s">
        <v>24</v>
      </c>
      <c r="B31" s="11">
        <v>26.88</v>
      </c>
      <c r="C31" s="1">
        <v>1630</v>
      </c>
      <c r="D31" s="1">
        <v>96</v>
      </c>
      <c r="E31" s="1">
        <v>26</v>
      </c>
      <c r="F31" s="1">
        <v>715</v>
      </c>
      <c r="G31" s="1">
        <v>700</v>
      </c>
      <c r="H31" s="1">
        <v>5</v>
      </c>
      <c r="I31" s="1">
        <v>88</v>
      </c>
      <c r="J31" s="2"/>
    </row>
    <row r="32" spans="1:10" x14ac:dyDescent="0.2">
      <c r="A32" s="37" t="s">
        <v>26</v>
      </c>
      <c r="B32" s="11">
        <v>26.88</v>
      </c>
      <c r="C32" s="1">
        <v>1624</v>
      </c>
      <c r="D32" s="1">
        <v>90</v>
      </c>
      <c r="E32" s="1">
        <v>26</v>
      </c>
      <c r="F32" s="1">
        <v>723</v>
      </c>
      <c r="G32" s="1">
        <v>695</v>
      </c>
      <c r="H32" s="1">
        <v>5</v>
      </c>
      <c r="I32" s="1">
        <v>85</v>
      </c>
      <c r="J32" s="2"/>
    </row>
    <row r="33" spans="1:10" x14ac:dyDescent="0.2">
      <c r="A33" s="7">
        <v>10</v>
      </c>
      <c r="B33" s="11">
        <v>26.88</v>
      </c>
      <c r="C33" s="1">
        <v>1602</v>
      </c>
      <c r="D33" s="1">
        <v>85</v>
      </c>
      <c r="E33" s="1">
        <v>25</v>
      </c>
      <c r="F33" s="1">
        <v>730</v>
      </c>
      <c r="G33" s="1">
        <v>678</v>
      </c>
      <c r="H33" s="1">
        <v>5</v>
      </c>
      <c r="I33" s="1">
        <v>79</v>
      </c>
      <c r="J33" s="2"/>
    </row>
    <row r="34" spans="1:10" x14ac:dyDescent="0.2">
      <c r="A34" s="7">
        <v>11</v>
      </c>
      <c r="B34" s="11">
        <v>26.88</v>
      </c>
      <c r="C34" s="1">
        <v>1586</v>
      </c>
      <c r="D34" s="1">
        <v>81</v>
      </c>
      <c r="E34" s="1">
        <v>26</v>
      </c>
      <c r="F34" s="1">
        <v>731</v>
      </c>
      <c r="G34" s="1">
        <v>661</v>
      </c>
      <c r="H34" s="1">
        <v>4</v>
      </c>
      <c r="I34" s="1">
        <v>83</v>
      </c>
      <c r="J34" s="2"/>
    </row>
    <row r="35" spans="1:10" x14ac:dyDescent="0.2">
      <c r="A35" s="12">
        <v>12</v>
      </c>
      <c r="B35" s="11">
        <v>26.88</v>
      </c>
      <c r="C35" s="1">
        <v>1574</v>
      </c>
      <c r="D35" s="1">
        <v>78</v>
      </c>
      <c r="E35" s="1">
        <v>25</v>
      </c>
      <c r="F35" s="1">
        <v>739</v>
      </c>
      <c r="G35" s="1">
        <v>652</v>
      </c>
      <c r="H35" s="1">
        <v>4</v>
      </c>
      <c r="I35" s="1">
        <v>76</v>
      </c>
      <c r="J35" s="2"/>
    </row>
    <row r="36" spans="1:10" x14ac:dyDescent="0.2">
      <c r="A36" s="12">
        <v>13</v>
      </c>
      <c r="B36" s="11">
        <v>26.88</v>
      </c>
      <c r="C36" s="1">
        <v>1562</v>
      </c>
      <c r="D36" s="1">
        <v>76</v>
      </c>
      <c r="E36" s="1">
        <v>25</v>
      </c>
      <c r="F36" s="1">
        <v>742</v>
      </c>
      <c r="G36" s="1">
        <v>642</v>
      </c>
      <c r="H36" s="1">
        <v>4</v>
      </c>
      <c r="I36" s="1">
        <v>73</v>
      </c>
      <c r="J36" s="2"/>
    </row>
    <row r="37" spans="1:10" x14ac:dyDescent="0.2">
      <c r="A37" s="12">
        <v>14</v>
      </c>
      <c r="B37" s="11">
        <v>26.88</v>
      </c>
      <c r="C37" s="10">
        <f>SUM(D37:J37)</f>
        <v>1536</v>
      </c>
      <c r="D37" s="1">
        <v>75</v>
      </c>
      <c r="E37" s="1">
        <v>24</v>
      </c>
      <c r="F37" s="1">
        <v>744</v>
      </c>
      <c r="G37" s="1">
        <v>614</v>
      </c>
      <c r="H37" s="1">
        <v>4</v>
      </c>
      <c r="I37" s="1">
        <v>75</v>
      </c>
      <c r="J37" s="2"/>
    </row>
    <row r="38" spans="1:10" hidden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2">
        <v>15</v>
      </c>
      <c r="B39" s="11">
        <v>26.88</v>
      </c>
      <c r="C39" s="10">
        <f t="shared" ref="C39:C44" si="0">SUM(D39:J39)</f>
        <v>1526</v>
      </c>
      <c r="D39" s="1">
        <v>73</v>
      </c>
      <c r="E39" s="1">
        <v>24</v>
      </c>
      <c r="F39" s="1">
        <v>753</v>
      </c>
      <c r="G39" s="1">
        <v>607</v>
      </c>
      <c r="H39" s="1">
        <v>4</v>
      </c>
      <c r="I39" s="1">
        <v>65</v>
      </c>
      <c r="J39" s="2"/>
    </row>
    <row r="40" spans="1:10" hidden="1" x14ac:dyDescent="0.2">
      <c r="A40" s="4"/>
      <c r="B40" s="11">
        <v>26.88</v>
      </c>
      <c r="C40" s="10">
        <f t="shared" si="0"/>
        <v>0</v>
      </c>
      <c r="D40" s="4"/>
      <c r="E40" s="4"/>
      <c r="F40" s="4"/>
      <c r="G40" s="4"/>
      <c r="H40" s="4"/>
      <c r="I40" s="4"/>
      <c r="J40" s="4"/>
    </row>
    <row r="41" spans="1:10" x14ac:dyDescent="0.2">
      <c r="A41" s="12">
        <v>16</v>
      </c>
      <c r="B41" s="11">
        <v>26.88</v>
      </c>
      <c r="C41" s="10">
        <f t="shared" si="0"/>
        <v>1504</v>
      </c>
      <c r="D41" s="1">
        <v>70</v>
      </c>
      <c r="E41" s="1">
        <v>23</v>
      </c>
      <c r="F41" s="1">
        <v>760</v>
      </c>
      <c r="G41" s="1">
        <v>585</v>
      </c>
      <c r="H41" s="1">
        <v>4</v>
      </c>
      <c r="I41" s="1">
        <v>62</v>
      </c>
      <c r="J41" s="2"/>
    </row>
    <row r="42" spans="1:10" x14ac:dyDescent="0.2">
      <c r="A42" s="12">
        <v>17</v>
      </c>
      <c r="B42" s="11">
        <v>26.88</v>
      </c>
      <c r="C42" s="10">
        <f t="shared" si="0"/>
        <v>1499</v>
      </c>
      <c r="D42" s="1">
        <v>67</v>
      </c>
      <c r="E42" s="1">
        <v>22</v>
      </c>
      <c r="F42" s="1">
        <v>772</v>
      </c>
      <c r="G42" s="1">
        <v>573</v>
      </c>
      <c r="H42" s="1">
        <v>4</v>
      </c>
      <c r="I42" s="1">
        <v>61</v>
      </c>
      <c r="J42" s="2"/>
    </row>
    <row r="43" spans="1:10" x14ac:dyDescent="0.2">
      <c r="A43" s="12">
        <v>18</v>
      </c>
      <c r="B43" s="11">
        <v>26.88</v>
      </c>
      <c r="C43" s="10">
        <f t="shared" si="0"/>
        <v>1497</v>
      </c>
      <c r="D43" s="1">
        <v>64</v>
      </c>
      <c r="E43" s="1">
        <v>23</v>
      </c>
      <c r="F43" s="1">
        <v>779</v>
      </c>
      <c r="G43" s="1">
        <v>569</v>
      </c>
      <c r="H43" s="1">
        <v>4</v>
      </c>
      <c r="I43" s="1">
        <v>58</v>
      </c>
      <c r="J43" s="2"/>
    </row>
    <row r="44" spans="1:10" x14ac:dyDescent="0.2">
      <c r="A44" s="12">
        <v>19</v>
      </c>
      <c r="B44" s="11">
        <v>26.88</v>
      </c>
      <c r="C44" s="10">
        <f t="shared" si="0"/>
        <v>1490</v>
      </c>
      <c r="D44" s="1">
        <v>62</v>
      </c>
      <c r="E44" s="1">
        <v>22</v>
      </c>
      <c r="F44" s="1">
        <v>783</v>
      </c>
      <c r="G44" s="1">
        <v>561</v>
      </c>
      <c r="H44" s="1">
        <v>4</v>
      </c>
      <c r="I44" s="1">
        <v>58</v>
      </c>
      <c r="J44" s="2"/>
    </row>
    <row r="45" spans="1:10" x14ac:dyDescent="0.2">
      <c r="A45" s="12">
        <v>20</v>
      </c>
      <c r="B45" s="11">
        <v>26.88</v>
      </c>
      <c r="C45" s="10">
        <v>1475</v>
      </c>
      <c r="D45" s="1">
        <v>56</v>
      </c>
      <c r="E45" s="1">
        <v>21</v>
      </c>
      <c r="F45" s="1">
        <v>790</v>
      </c>
      <c r="G45" s="1">
        <v>547</v>
      </c>
      <c r="H45" s="1">
        <v>4</v>
      </c>
      <c r="I45" s="1">
        <v>57</v>
      </c>
      <c r="J45" s="2"/>
    </row>
    <row r="46" spans="1:10" x14ac:dyDescent="0.2">
      <c r="A46" s="12">
        <v>21</v>
      </c>
      <c r="B46" s="11">
        <v>26.88</v>
      </c>
      <c r="C46" s="10">
        <v>1465</v>
      </c>
      <c r="D46" s="1">
        <v>55</v>
      </c>
      <c r="E46" s="1">
        <v>19</v>
      </c>
      <c r="F46" s="1">
        <v>792</v>
      </c>
      <c r="G46" s="1">
        <v>537</v>
      </c>
      <c r="H46" s="1">
        <v>4</v>
      </c>
      <c r="I46" s="1">
        <v>58</v>
      </c>
      <c r="J46" s="2"/>
    </row>
    <row r="47" spans="1:10" x14ac:dyDescent="0.2">
      <c r="A47" s="12">
        <v>22</v>
      </c>
      <c r="B47" s="11">
        <v>26.88</v>
      </c>
      <c r="C47" s="10">
        <v>1454</v>
      </c>
      <c r="D47" s="1">
        <v>53</v>
      </c>
      <c r="E47" s="1">
        <v>19</v>
      </c>
      <c r="F47" s="1">
        <v>797</v>
      </c>
      <c r="G47" s="1">
        <v>522</v>
      </c>
      <c r="H47" s="1">
        <v>4</v>
      </c>
      <c r="I47" s="1">
        <v>59</v>
      </c>
      <c r="J47" s="2"/>
    </row>
    <row r="48" spans="1:10" x14ac:dyDescent="0.2">
      <c r="A48" s="12">
        <v>23</v>
      </c>
      <c r="B48" s="11">
        <v>26.88</v>
      </c>
      <c r="C48" s="10">
        <v>1448</v>
      </c>
      <c r="D48" s="1">
        <v>52</v>
      </c>
      <c r="E48" s="1">
        <v>19</v>
      </c>
      <c r="F48" s="1">
        <v>800</v>
      </c>
      <c r="G48" s="1">
        <v>517</v>
      </c>
      <c r="H48" s="1">
        <v>4</v>
      </c>
      <c r="I48" s="1">
        <v>56</v>
      </c>
      <c r="J48" s="2"/>
    </row>
    <row r="49" spans="1:10" x14ac:dyDescent="0.2">
      <c r="A49" s="12">
        <v>24</v>
      </c>
      <c r="B49" s="11">
        <v>26.88</v>
      </c>
      <c r="C49" s="10">
        <f>SUM(D49:I49)</f>
        <v>1436</v>
      </c>
      <c r="D49" s="1">
        <f>ROUND(139882+370083,-4)/10000</f>
        <v>51</v>
      </c>
      <c r="E49" s="1">
        <f>ROUND(40480+130296,-4)/10000</f>
        <v>17</v>
      </c>
      <c r="F49" s="1">
        <f>ROUND(8040697,-4)/10000</f>
        <v>804</v>
      </c>
      <c r="G49" s="1">
        <f>ROUND(4687347+363661,-4)/10000</f>
        <v>505</v>
      </c>
      <c r="H49" s="1">
        <f>ROUND(40220,-4)/10000</f>
        <v>4</v>
      </c>
      <c r="I49" s="1">
        <f>ROUND(554384,-4)/10000</f>
        <v>55</v>
      </c>
      <c r="J49" s="2"/>
    </row>
    <row r="50" spans="1:10" x14ac:dyDescent="0.2">
      <c r="A50" s="12">
        <v>25</v>
      </c>
      <c r="B50" s="11">
        <v>26.88</v>
      </c>
      <c r="C50" s="10">
        <v>1405</v>
      </c>
      <c r="D50" s="1">
        <v>50</v>
      </c>
      <c r="E50" s="1">
        <v>17</v>
      </c>
      <c r="F50" s="1">
        <v>806</v>
      </c>
      <c r="G50" s="1">
        <v>473</v>
      </c>
      <c r="H50" s="1">
        <v>4</v>
      </c>
      <c r="I50" s="1">
        <v>55</v>
      </c>
      <c r="J50" s="2"/>
    </row>
    <row r="51" spans="1:10" x14ac:dyDescent="0.2">
      <c r="A51" s="12">
        <v>26</v>
      </c>
      <c r="B51" s="11">
        <v>26.88</v>
      </c>
      <c r="C51" s="10">
        <v>1394</v>
      </c>
      <c r="D51" s="1">
        <v>48</v>
      </c>
      <c r="E51" s="1">
        <v>16</v>
      </c>
      <c r="F51" s="1">
        <v>808</v>
      </c>
      <c r="G51" s="1">
        <v>462</v>
      </c>
      <c r="H51" s="1">
        <v>4</v>
      </c>
      <c r="I51" s="1">
        <v>57</v>
      </c>
      <c r="J51" s="2"/>
    </row>
    <row r="52" spans="1:10" x14ac:dyDescent="0.2">
      <c r="A52" s="12">
        <v>27</v>
      </c>
      <c r="B52" s="11">
        <v>26.89</v>
      </c>
      <c r="C52" s="19">
        <f>SUM(D52:I52)</f>
        <v>1382</v>
      </c>
      <c r="D52" s="1">
        <f>ROUND((137411+318903)/10000,0)</f>
        <v>46</v>
      </c>
      <c r="E52" s="1">
        <f>ROUND((38694+111782)/10000,0)</f>
        <v>15</v>
      </c>
      <c r="F52" s="1">
        <f>ROUND(8054101/10000,0)</f>
        <v>805</v>
      </c>
      <c r="G52" s="1">
        <f>ROUND((4169387+313980)/10000,0)</f>
        <v>448</v>
      </c>
      <c r="H52" s="1">
        <f>ROUND(35329/10000,0)</f>
        <v>4</v>
      </c>
      <c r="I52" s="18">
        <f>ROUND(637397/10000,0)</f>
        <v>64</v>
      </c>
      <c r="J52" s="2"/>
    </row>
    <row r="53" spans="1:10" x14ac:dyDescent="0.2">
      <c r="A53" s="12">
        <v>28</v>
      </c>
      <c r="B53" s="11">
        <v>26.89</v>
      </c>
      <c r="C53" s="19">
        <f>SUM(D53:J53)</f>
        <v>1368</v>
      </c>
      <c r="D53" s="1">
        <f>ROUND((137411+304359)/10000,0)</f>
        <v>44</v>
      </c>
      <c r="E53" s="1">
        <f>ROUND((38694+104524)/10000,0)</f>
        <v>14</v>
      </c>
      <c r="F53" s="1">
        <f>ROUND(8077138/10000,0)</f>
        <v>808</v>
      </c>
      <c r="G53" s="1">
        <f>ROUND((4045219+283884)/10000,0)</f>
        <v>433</v>
      </c>
      <c r="H53" s="1">
        <f>ROUND(35280/10000,0)</f>
        <v>4</v>
      </c>
      <c r="I53" s="18">
        <f>ROUND(648845/10000,0)</f>
        <v>65</v>
      </c>
      <c r="J53" s="1"/>
    </row>
    <row r="54" spans="1:10" x14ac:dyDescent="0.2">
      <c r="A54" s="12">
        <v>29</v>
      </c>
      <c r="B54" s="11">
        <v>26.89</v>
      </c>
      <c r="C54" s="19">
        <f>SUM(D54:J54)</f>
        <v>1354</v>
      </c>
      <c r="D54" s="1">
        <f>ROUND((137411+270612)/10000,0)</f>
        <v>41</v>
      </c>
      <c r="E54" s="1">
        <f>ROUND((38694+87753)/10000,0)</f>
        <v>13</v>
      </c>
      <c r="F54" s="1">
        <f>ROUND(8136373/10000,0)</f>
        <v>814</v>
      </c>
      <c r="G54" s="1">
        <f>ROUND((4011536+157311)/10000,0)</f>
        <v>417</v>
      </c>
      <c r="H54" s="1">
        <f>ROUND(39066/10000,0)</f>
        <v>4</v>
      </c>
      <c r="I54" s="18">
        <f>ROUND(649062/10000,0)</f>
        <v>65</v>
      </c>
      <c r="J54" s="1"/>
    </row>
    <row r="55" spans="1:10" x14ac:dyDescent="0.2">
      <c r="A55" s="12">
        <v>30</v>
      </c>
      <c r="B55" s="11">
        <v>26.89</v>
      </c>
      <c r="C55" s="19">
        <v>1341</v>
      </c>
      <c r="D55" s="1">
        <v>38</v>
      </c>
      <c r="E55" s="1">
        <v>12</v>
      </c>
      <c r="F55" s="1">
        <v>820</v>
      </c>
      <c r="G55" s="1">
        <v>401</v>
      </c>
      <c r="H55" s="1">
        <v>4</v>
      </c>
      <c r="I55" s="18">
        <v>66</v>
      </c>
      <c r="J55" s="1"/>
    </row>
    <row r="56" spans="1:10" x14ac:dyDescent="0.2">
      <c r="A56" s="12">
        <v>31</v>
      </c>
      <c r="B56" s="11">
        <v>26.89</v>
      </c>
      <c r="C56" s="19">
        <v>1336</v>
      </c>
      <c r="D56" s="1">
        <v>37</v>
      </c>
      <c r="E56" s="1">
        <v>12</v>
      </c>
      <c r="F56" s="1">
        <v>821</v>
      </c>
      <c r="G56" s="1">
        <v>396</v>
      </c>
      <c r="H56" s="1">
        <v>4</v>
      </c>
      <c r="I56" s="18">
        <v>66</v>
      </c>
      <c r="J56" s="1"/>
    </row>
    <row r="57" spans="1:10" s="25" customFormat="1" x14ac:dyDescent="0.2">
      <c r="A57" s="27" t="s">
        <v>14</v>
      </c>
      <c r="B57" s="21">
        <v>26.89</v>
      </c>
      <c r="C57" s="22">
        <v>1336</v>
      </c>
      <c r="D57" s="23">
        <v>36</v>
      </c>
      <c r="E57" s="23">
        <v>11</v>
      </c>
      <c r="F57" s="23">
        <v>822</v>
      </c>
      <c r="G57" s="23">
        <v>396</v>
      </c>
      <c r="H57" s="23">
        <v>4</v>
      </c>
      <c r="I57" s="24">
        <v>67</v>
      </c>
      <c r="J57" s="23"/>
    </row>
    <row r="58" spans="1:10" x14ac:dyDescent="0.2">
      <c r="A58" s="28" t="s">
        <v>15</v>
      </c>
      <c r="B58" s="21">
        <v>26.89</v>
      </c>
      <c r="C58" s="19">
        <f>SUM(D58:I58)</f>
        <v>1335</v>
      </c>
      <c r="D58" s="1">
        <f>ROUND((130936+221580)/10000,0)</f>
        <v>35</v>
      </c>
      <c r="E58" s="1">
        <f>ROUND((38694+71241)/10000,0)</f>
        <v>11</v>
      </c>
      <c r="F58" s="1">
        <f>ROUND(8099752/10000,0)</f>
        <v>810</v>
      </c>
      <c r="G58" s="1">
        <f>ROUND((3819388+131330)/10000,0)</f>
        <v>395</v>
      </c>
      <c r="H58" s="1">
        <f>ROUND(39245/10000,0)</f>
        <v>4</v>
      </c>
      <c r="I58" s="18">
        <f>ROUND(803201/10000,0)</f>
        <v>80</v>
      </c>
      <c r="J58" s="1"/>
    </row>
    <row r="59" spans="1:10" s="25" customFormat="1" x14ac:dyDescent="0.2">
      <c r="A59" s="29" t="s">
        <v>16</v>
      </c>
      <c r="B59" s="11">
        <v>26.89</v>
      </c>
      <c r="C59" s="19">
        <v>1331</v>
      </c>
      <c r="D59" s="1">
        <v>34</v>
      </c>
      <c r="E59" s="1">
        <v>11</v>
      </c>
      <c r="F59" s="1">
        <v>811</v>
      </c>
      <c r="G59" s="1">
        <v>389</v>
      </c>
      <c r="H59" s="1">
        <v>4</v>
      </c>
      <c r="I59" s="18">
        <v>82</v>
      </c>
      <c r="J59" s="23"/>
    </row>
    <row r="60" spans="1:10" s="25" customFormat="1" x14ac:dyDescent="0.2">
      <c r="A60" s="29" t="s">
        <v>17</v>
      </c>
      <c r="B60" s="11">
        <v>26.89</v>
      </c>
      <c r="C60" s="19">
        <v>1330</v>
      </c>
      <c r="D60" s="1">
        <v>33</v>
      </c>
      <c r="E60" s="1">
        <v>11</v>
      </c>
      <c r="F60" s="1">
        <v>815</v>
      </c>
      <c r="G60" s="1">
        <v>389</v>
      </c>
      <c r="H60" s="1">
        <v>4</v>
      </c>
      <c r="I60" s="18">
        <v>78</v>
      </c>
      <c r="J60" s="23"/>
    </row>
    <row r="61" spans="1:10" ht="13.8" thickBot="1" x14ac:dyDescent="0.25">
      <c r="A61" s="14"/>
      <c r="B61" s="15"/>
      <c r="C61" s="16"/>
      <c r="D61" s="17"/>
      <c r="E61" s="17"/>
      <c r="F61" s="17"/>
      <c r="G61" s="17"/>
      <c r="H61" s="17"/>
      <c r="I61" s="17"/>
      <c r="J61" s="13"/>
    </row>
    <row r="62" spans="1:10" x14ac:dyDescent="0.2">
      <c r="A62" s="4" t="s">
        <v>11</v>
      </c>
      <c r="B62" s="4"/>
    </row>
    <row r="63" spans="1:10" x14ac:dyDescent="0.2">
      <c r="A63" s="20" t="s">
        <v>13</v>
      </c>
    </row>
    <row r="64" spans="1:10" x14ac:dyDescent="0.2">
      <c r="A64" s="20" t="s">
        <v>12</v>
      </c>
    </row>
    <row r="65" spans="1:1" x14ac:dyDescent="0.2">
      <c r="A65" s="26" t="s">
        <v>28</v>
      </c>
    </row>
  </sheetData>
  <mergeCells count="3">
    <mergeCell ref="A2:A3"/>
    <mergeCell ref="C2:J2"/>
    <mergeCell ref="B2:B3"/>
  </mergeCells>
  <phoneticPr fontId="2"/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2024-01-10T07:28:46Z</cp:lastPrinted>
  <dcterms:created xsi:type="dcterms:W3CDTF">2001-08-29T04:17:26Z</dcterms:created>
  <dcterms:modified xsi:type="dcterms:W3CDTF">2024-01-10T07:28:53Z</dcterms:modified>
</cp:coreProperties>
</file>